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 скликання\сессии\48 сесія\6. внесення змін бюджет\"/>
    </mc:Choice>
  </mc:AlternateContent>
  <bookViews>
    <workbookView xWindow="0" yWindow="0" windowWidth="20490" windowHeight="7620"/>
  </bookViews>
  <sheets>
    <sheet name="Лист1 (4)" sheetId="4" r:id="rId1"/>
  </sheets>
  <definedNames>
    <definedName name="_xlnm.Print_Titles" localSheetId="0">'Лист1 (4)'!$10:$10</definedName>
    <definedName name="_xlnm.Print_Area" localSheetId="0">'Лист1 (4)'!$A$1:$J$250</definedName>
  </definedNames>
  <calcPr calcId="162913" fullCalcOnLoad="1"/>
</workbook>
</file>

<file path=xl/calcChain.xml><?xml version="1.0" encoding="utf-8"?>
<calcChain xmlns="http://schemas.openxmlformats.org/spreadsheetml/2006/main">
  <c r="H13" i="4" l="1"/>
  <c r="G30" i="4"/>
  <c r="J78" i="4"/>
  <c r="H74" i="4"/>
  <c r="H144" i="4"/>
  <c r="G156" i="4"/>
  <c r="I222" i="4"/>
  <c r="J222" i="4"/>
  <c r="I74" i="4"/>
  <c r="J98" i="4"/>
  <c r="J74" i="4"/>
  <c r="G98" i="4"/>
  <c r="J205" i="4"/>
  <c r="J206" i="4"/>
  <c r="H157" i="4"/>
  <c r="J207" i="4"/>
  <c r="I190" i="4"/>
  <c r="J200" i="4"/>
  <c r="G200" i="4"/>
  <c r="J196" i="4"/>
  <c r="J191" i="4"/>
  <c r="I157" i="4"/>
  <c r="G173" i="4"/>
  <c r="J242" i="4"/>
  <c r="G242" i="4"/>
  <c r="J241" i="4"/>
  <c r="G241" i="4"/>
  <c r="J240" i="4"/>
  <c r="G240" i="4"/>
  <c r="J239" i="4"/>
  <c r="G239" i="4"/>
  <c r="J238" i="4"/>
  <c r="G238" i="4"/>
  <c r="J237" i="4"/>
  <c r="G237" i="4"/>
  <c r="J236" i="4"/>
  <c r="G236" i="4"/>
  <c r="J235" i="4"/>
  <c r="G235" i="4"/>
  <c r="J234" i="4"/>
  <c r="I234" i="4"/>
  <c r="H234" i="4"/>
  <c r="G234" i="4"/>
  <c r="G233" i="4"/>
  <c r="I232" i="4"/>
  <c r="H232" i="4"/>
  <c r="G232" i="4"/>
  <c r="G231" i="4"/>
  <c r="G230" i="4"/>
  <c r="G229" i="4"/>
  <c r="I228" i="4"/>
  <c r="H228" i="4"/>
  <c r="G228" i="4"/>
  <c r="G227" i="4"/>
  <c r="I226" i="4"/>
  <c r="H226" i="4"/>
  <c r="G226" i="4"/>
  <c r="G225" i="4"/>
  <c r="H224" i="4"/>
  <c r="G224" i="4"/>
  <c r="G223" i="4"/>
  <c r="H222" i="4"/>
  <c r="G221" i="4"/>
  <c r="G220" i="4"/>
  <c r="J219" i="4"/>
  <c r="G219" i="4"/>
  <c r="G218" i="4"/>
  <c r="G217" i="4"/>
  <c r="G216" i="4"/>
  <c r="G215" i="4"/>
  <c r="G214" i="4"/>
  <c r="G213" i="4"/>
  <c r="G212" i="4"/>
  <c r="I211" i="4"/>
  <c r="H211" i="4"/>
  <c r="G211" i="4"/>
  <c r="G210" i="4"/>
  <c r="G209" i="4"/>
  <c r="J208" i="4"/>
  <c r="I208" i="4"/>
  <c r="G208" i="4"/>
  <c r="G207" i="4"/>
  <c r="G206" i="4"/>
  <c r="G205" i="4"/>
  <c r="G204" i="4"/>
  <c r="G203" i="4"/>
  <c r="J202" i="4"/>
  <c r="G202" i="4"/>
  <c r="J201" i="4"/>
  <c r="G201" i="4"/>
  <c r="J199" i="4"/>
  <c r="G199" i="4"/>
  <c r="G198" i="4"/>
  <c r="H197" i="4"/>
  <c r="G197" i="4"/>
  <c r="G196" i="4"/>
  <c r="J195" i="4"/>
  <c r="G195" i="4"/>
  <c r="J194" i="4"/>
  <c r="G194" i="4"/>
  <c r="J193" i="4"/>
  <c r="G193" i="4"/>
  <c r="J192" i="4"/>
  <c r="G192" i="4"/>
  <c r="G191" i="4"/>
  <c r="H190" i="4"/>
  <c r="G189" i="4"/>
  <c r="I188" i="4"/>
  <c r="H188" i="4"/>
  <c r="G188" i="4"/>
  <c r="G187" i="4"/>
  <c r="G186" i="4"/>
  <c r="G185" i="4"/>
  <c r="G184" i="4"/>
  <c r="J183" i="4"/>
  <c r="G183" i="4"/>
  <c r="J182" i="4"/>
  <c r="J157" i="4"/>
  <c r="G182" i="4"/>
  <c r="G181" i="4"/>
  <c r="G180" i="4"/>
  <c r="G179" i="4"/>
  <c r="G178" i="4"/>
  <c r="J177" i="4"/>
  <c r="I177" i="4"/>
  <c r="H177" i="4"/>
  <c r="G177" i="4"/>
  <c r="G176" i="4"/>
  <c r="G175" i="4"/>
  <c r="G174" i="4"/>
  <c r="G172" i="4"/>
  <c r="G171" i="4"/>
  <c r="G170" i="4"/>
  <c r="G169" i="4"/>
  <c r="G168" i="4"/>
  <c r="G167" i="4"/>
  <c r="G166" i="4"/>
  <c r="I165" i="4"/>
  <c r="H165" i="4"/>
  <c r="G165" i="4"/>
  <c r="G164" i="4"/>
  <c r="G163" i="4"/>
  <c r="G162" i="4"/>
  <c r="G161" i="4"/>
  <c r="I160" i="4"/>
  <c r="H160" i="4"/>
  <c r="G160" i="4"/>
  <c r="G159" i="4"/>
  <c r="I158" i="4"/>
  <c r="G158" i="4"/>
  <c r="H158" i="4"/>
  <c r="G157" i="4"/>
  <c r="G155" i="4"/>
  <c r="H154" i="4"/>
  <c r="G154" i="4"/>
  <c r="G153" i="4"/>
  <c r="J152" i="4"/>
  <c r="I152" i="4"/>
  <c r="H152" i="4"/>
  <c r="G152" i="4"/>
  <c r="G151" i="4"/>
  <c r="G150" i="4"/>
  <c r="J149" i="4"/>
  <c r="I149" i="4"/>
  <c r="I144" i="4"/>
  <c r="H149" i="4"/>
  <c r="G149" i="4"/>
  <c r="G148" i="4"/>
  <c r="G147" i="4"/>
  <c r="G146" i="4"/>
  <c r="J145" i="4"/>
  <c r="I145" i="4"/>
  <c r="H145" i="4"/>
  <c r="G145" i="4"/>
  <c r="J144" i="4"/>
  <c r="G144" i="4"/>
  <c r="G143" i="4"/>
  <c r="G142" i="4"/>
  <c r="G141" i="4"/>
  <c r="G140" i="4"/>
  <c r="H139" i="4"/>
  <c r="G139" i="4"/>
  <c r="J138" i="4"/>
  <c r="I138" i="4"/>
  <c r="H138" i="4"/>
  <c r="G138" i="4"/>
  <c r="G137" i="4"/>
  <c r="J136" i="4"/>
  <c r="I136" i="4"/>
  <c r="I134" i="4"/>
  <c r="H136" i="4"/>
  <c r="G136" i="4"/>
  <c r="G135" i="4"/>
  <c r="J134" i="4"/>
  <c r="H134" i="4"/>
  <c r="G133" i="4"/>
  <c r="I132" i="4"/>
  <c r="H132" i="4"/>
  <c r="G132" i="4"/>
  <c r="G131" i="4"/>
  <c r="G130" i="4"/>
  <c r="G129" i="4"/>
  <c r="G128" i="4"/>
  <c r="G127" i="4"/>
  <c r="G126" i="4"/>
  <c r="G125" i="4"/>
  <c r="G124" i="4"/>
  <c r="G123" i="4"/>
  <c r="G122" i="4"/>
  <c r="H120" i="4"/>
  <c r="G120" i="4"/>
  <c r="G119" i="4"/>
  <c r="G118" i="4"/>
  <c r="G117" i="4"/>
  <c r="G116" i="4"/>
  <c r="I115" i="4"/>
  <c r="H115" i="4"/>
  <c r="G115" i="4"/>
  <c r="G114" i="4"/>
  <c r="H113" i="4"/>
  <c r="G113" i="4"/>
  <c r="I112" i="4"/>
  <c r="G112" i="4"/>
  <c r="G111" i="4"/>
  <c r="G110" i="4"/>
  <c r="I109" i="4"/>
  <c r="H109" i="4"/>
  <c r="G109" i="4"/>
  <c r="G108" i="4"/>
  <c r="I107" i="4"/>
  <c r="H107" i="4"/>
  <c r="G107" i="4"/>
  <c r="G106" i="4"/>
  <c r="J105" i="4"/>
  <c r="I105" i="4"/>
  <c r="I121" i="4"/>
  <c r="H105" i="4"/>
  <c r="H121" i="4"/>
  <c r="G121" i="4"/>
  <c r="G105" i="4"/>
  <c r="G104" i="4"/>
  <c r="G103" i="4"/>
  <c r="G102" i="4"/>
  <c r="G101" i="4"/>
  <c r="J100" i="4"/>
  <c r="I100" i="4"/>
  <c r="H100" i="4"/>
  <c r="G100" i="4"/>
  <c r="J99" i="4"/>
  <c r="I99" i="4"/>
  <c r="G97" i="4"/>
  <c r="G96" i="4"/>
  <c r="G95" i="4"/>
  <c r="G94" i="4"/>
  <c r="G93" i="4"/>
  <c r="G92" i="4"/>
  <c r="G91" i="4"/>
  <c r="G90" i="4"/>
  <c r="G89" i="4"/>
  <c r="G88" i="4"/>
  <c r="G87" i="4"/>
  <c r="G86" i="4"/>
  <c r="G85" i="4"/>
  <c r="G84" i="4"/>
  <c r="G83" i="4"/>
  <c r="H82" i="4"/>
  <c r="G74" i="4"/>
  <c r="G81" i="4"/>
  <c r="I80" i="4"/>
  <c r="H80" i="4"/>
  <c r="G80" i="4"/>
  <c r="G79" i="4"/>
  <c r="G78" i="4"/>
  <c r="I77" i="4"/>
  <c r="H77" i="4"/>
  <c r="G77" i="4"/>
  <c r="G76" i="4"/>
  <c r="G75" i="4"/>
  <c r="G73" i="4"/>
  <c r="G72" i="4"/>
  <c r="H71" i="4"/>
  <c r="G71" i="4"/>
  <c r="G70" i="4"/>
  <c r="G69" i="4"/>
  <c r="I68" i="4"/>
  <c r="H68" i="4"/>
  <c r="G68" i="4"/>
  <c r="G67" i="4"/>
  <c r="G66" i="4"/>
  <c r="G65" i="4"/>
  <c r="G64" i="4"/>
  <c r="G63" i="4"/>
  <c r="G62" i="4"/>
  <c r="G61" i="4"/>
  <c r="G60" i="4"/>
  <c r="G59" i="4"/>
  <c r="G58" i="4"/>
  <c r="G57" i="4"/>
  <c r="G56" i="4"/>
  <c r="G55" i="4"/>
  <c r="G54" i="4"/>
  <c r="G53" i="4"/>
  <c r="G52" i="4"/>
  <c r="G51" i="4"/>
  <c r="G50" i="4"/>
  <c r="G49" i="4"/>
  <c r="I48" i="4"/>
  <c r="H48" i="4"/>
  <c r="G48" i="4"/>
  <c r="G47" i="4"/>
  <c r="G46" i="4"/>
  <c r="I45" i="4"/>
  <c r="G45" i="4"/>
  <c r="G44" i="4"/>
  <c r="G43" i="4"/>
  <c r="G42" i="4"/>
  <c r="G41" i="4"/>
  <c r="I40" i="4"/>
  <c r="H40" i="4"/>
  <c r="G40" i="4"/>
  <c r="G39" i="4"/>
  <c r="G38" i="4"/>
  <c r="G37" i="4"/>
  <c r="G36" i="4"/>
  <c r="G35" i="4"/>
  <c r="G34" i="4"/>
  <c r="G33" i="4"/>
  <c r="G32" i="4"/>
  <c r="G31" i="4"/>
  <c r="G29" i="4"/>
  <c r="G28" i="4"/>
  <c r="G27" i="4"/>
  <c r="J26" i="4"/>
  <c r="I26" i="4"/>
  <c r="I13" i="4"/>
  <c r="H26" i="4"/>
  <c r="G26" i="4"/>
  <c r="G25" i="4"/>
  <c r="G24" i="4"/>
  <c r="G23" i="4"/>
  <c r="G22" i="4"/>
  <c r="G21" i="4"/>
  <c r="G20" i="4"/>
  <c r="G19" i="4"/>
  <c r="G18" i="4"/>
  <c r="I17" i="4"/>
  <c r="H17" i="4"/>
  <c r="G17" i="4"/>
  <c r="G16" i="4"/>
  <c r="H15" i="4"/>
  <c r="G15" i="4"/>
  <c r="G14" i="4"/>
  <c r="J13" i="4"/>
  <c r="G134" i="4"/>
  <c r="G13" i="4"/>
  <c r="G190" i="4"/>
  <c r="J190" i="4"/>
  <c r="G82" i="4"/>
  <c r="H99" i="4"/>
  <c r="G99" i="4"/>
  <c r="G222" i="4"/>
  <c r="I243" i="4"/>
  <c r="J243" i="4"/>
  <c r="H243" i="4"/>
  <c r="H255" i="4"/>
  <c r="G243" i="4"/>
</calcChain>
</file>

<file path=xl/sharedStrings.xml><?xml version="1.0" encoding="utf-8"?>
<sst xmlns="http://schemas.openxmlformats.org/spreadsheetml/2006/main" count="1054" uniqueCount="612">
  <si>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</si>
  <si>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</si>
  <si>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</si>
  <si>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</si>
  <si>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</si>
  <si>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</si>
  <si>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</si>
  <si>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</si>
  <si>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</si>
  <si>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</si>
  <si>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</si>
  <si>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</si>
  <si>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</si>
  <si>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</si>
  <si>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</si>
  <si>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</si>
  <si>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</si>
  <si>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</si>
  <si>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</si>
  <si>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250404</t>
  </si>
  <si>
    <t>Інші видатки</t>
  </si>
  <si>
    <t>Управління молоді та спорту Мелітопольської міської ради Запорізької області</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</si>
  <si>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</si>
  <si>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</si>
  <si>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</si>
  <si>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</si>
  <si>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</si>
  <si>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</si>
  <si>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</si>
  <si>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</si>
  <si>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</si>
  <si>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</si>
  <si>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</si>
  <si>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</si>
  <si>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</si>
  <si>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</si>
  <si>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</si>
  <si>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</si>
  <si>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6650</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</si>
  <si>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</si>
  <si>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</si>
  <si>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Відділ культури Мелітопольсьої міської ради Запорізької області</t>
  </si>
  <si>
    <t>0829</t>
  </si>
  <si>
    <t>Відділ капітального будівництва Мелітопольської міської ради Запорізької області</t>
  </si>
  <si>
    <t>0910</t>
  </si>
  <si>
    <t>0921</t>
  </si>
  <si>
    <t>0960</t>
  </si>
  <si>
    <t>0990</t>
  </si>
  <si>
    <t>0731</t>
  </si>
  <si>
    <t>0810</t>
  </si>
  <si>
    <t>0411</t>
  </si>
  <si>
    <t xml:space="preserve">Начальник фінансового управління Мелітопольської міської ради </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</si>
  <si>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</si>
  <si>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</si>
  <si>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Міська програма " Підтримка проекту грантової допомоги в рамках проекту людської безпеки "Кусаноне" від 25.12.2015р. №1/73</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</si>
  <si>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</si>
  <si>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</si>
  <si>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</si>
  <si>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</si>
  <si>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</si>
  <si>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</si>
  <si>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</si>
  <si>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</si>
  <si>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</si>
  <si>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Мелітопольський міський голова</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</si>
  <si>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</si>
  <si>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</si>
  <si>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</si>
  <si>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</si>
  <si>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</si>
  <si>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</si>
  <si>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</si>
  <si>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</si>
  <si>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</si>
  <si>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</si>
  <si>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</si>
  <si>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</si>
  <si>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</si>
  <si>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</si>
  <si>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</si>
  <si>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</si>
  <si>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</si>
  <si>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</si>
  <si>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</si>
  <si>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</si>
  <si>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</si>
  <si>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</si>
  <si>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</si>
  <si>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</si>
  <si>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</si>
  <si>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</si>
  <si>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</si>
  <si>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Утримання та розвиток інфраструктури доріг</t>
  </si>
  <si>
    <t>Заходи з енергозбереження</t>
  </si>
  <si>
    <t>4018600</t>
  </si>
  <si>
    <t>4716650</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</si>
  <si>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</si>
  <si>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4016130</t>
  </si>
  <si>
    <t>3202</t>
  </si>
  <si>
    <t>7810</t>
  </si>
  <si>
    <t>8600</t>
  </si>
  <si>
    <t>3140</t>
  </si>
  <si>
    <t>5011</t>
  </si>
  <si>
    <t>3201</t>
  </si>
  <si>
    <t>6010</t>
  </si>
  <si>
    <t>6130</t>
  </si>
  <si>
    <t>6060</t>
  </si>
  <si>
    <t>7470</t>
  </si>
  <si>
    <t>7310</t>
  </si>
  <si>
    <t>0180</t>
  </si>
  <si>
    <t>1020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</si>
  <si>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</si>
  <si>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</si>
  <si>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</si>
  <si>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</si>
  <si>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</si>
  <si>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</si>
  <si>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</si>
  <si>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</si>
  <si>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</si>
  <si>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</si>
  <si>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</si>
  <si>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</si>
  <si>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</si>
  <si>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</si>
  <si>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</si>
  <si>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</si>
  <si>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</si>
  <si>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Здійснення соціальної роботи з вразливими категоріями населення</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</si>
  <si>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</si>
  <si>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</si>
  <si>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</si>
  <si>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</si>
  <si>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</si>
  <si>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</si>
  <si>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</si>
  <si>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</si>
  <si>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</si>
  <si>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</si>
  <si>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</si>
  <si>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</si>
  <si>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</si>
  <si>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 xml:space="preserve">Фінансове управління Мелітопольської міської ради Запорізької області </t>
  </si>
  <si>
    <t>Субвенція з місцевого бюджету державному бюджету на виконання програм соціально -економічного та культурного розвитку регіонів</t>
  </si>
  <si>
    <t>76</t>
  </si>
  <si>
    <t>7618370</t>
  </si>
  <si>
    <t>8370</t>
  </si>
  <si>
    <t>Міська програма "Запобігання та ліквідація надзвичайних ситуацій техногенного та природного характеру" від 17.02.2017 № 4/15</t>
  </si>
  <si>
    <t>Міська програма "Фінансова підтримка громадської організації «Центр «Побратим»" від 17.02.2017 №4/9</t>
  </si>
  <si>
    <t>Міська програма "Громадський порядок" від 27.04.2017 №1/15</t>
  </si>
  <si>
    <t>Міська програма "Матеріально-технічне забезпечення Мелітопольського МВ УСБУ в Запорізькій області" від 27.04.2017 №1/13</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</si>
  <si>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</si>
  <si>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</si>
  <si>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</si>
  <si>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</si>
  <si>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</si>
  <si>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Міська програма "Надання шефської допомоги військовим частинам Збройних Сил України та Національної гвардії України" від 27.04.2017 №1/6</t>
  </si>
  <si>
    <t>4516320</t>
  </si>
  <si>
    <t>Міська програма "Матеріально-технічне забезпечення Державної установи "Мелітопольська установа виконання покарань (№144)" від 26.06.2017 №5/16</t>
  </si>
  <si>
    <t>Міська програма "Матеріально-технічне забезпечення регіонального сервісного центру МВС в Запорізькій області" від 26.06.2017 №5/17</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</si>
  <si>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</si>
  <si>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</si>
  <si>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</si>
  <si>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</si>
  <si>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</si>
  <si>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Міська програма "Покращення функціонування органу Державної казначейської служби України та якості обслуговування" від 21.08.2017 № 4/9</t>
  </si>
  <si>
    <t>Міська програма "Підвищення рівня обслуговування платників податків у м. Мелітополі" від 21.08.2017 № 4/8</t>
  </si>
  <si>
    <t>0200000</t>
  </si>
  <si>
    <t>0600000</t>
  </si>
  <si>
    <t>0700000</t>
  </si>
  <si>
    <t>0800000</t>
  </si>
  <si>
    <t>0900000</t>
  </si>
  <si>
    <t>3100000</t>
  </si>
  <si>
    <t>1000000</t>
  </si>
  <si>
    <t>0217610</t>
  </si>
  <si>
    <t>7610</t>
  </si>
  <si>
    <t>0217640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</si>
  <si>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</si>
  <si>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</si>
  <si>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</si>
  <si>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</si>
  <si>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</si>
  <si>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</si>
  <si>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</si>
  <si>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</si>
  <si>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</si>
  <si>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</si>
  <si>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</si>
  <si>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</si>
  <si>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</si>
  <si>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</si>
  <si>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</si>
  <si>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</si>
  <si>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</si>
  <si>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</si>
  <si>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</si>
  <si>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</si>
  <si>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</si>
  <si>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</si>
  <si>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</si>
  <si>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</si>
  <si>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</si>
  <si>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</si>
  <si>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</si>
  <si>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</si>
  <si>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</si>
  <si>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</si>
  <si>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</si>
  <si>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</si>
  <si>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</si>
  <si>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</si>
  <si>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</si>
  <si>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</si>
  <si>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</si>
  <si>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</si>
  <si>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</si>
  <si>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</si>
  <si>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</si>
  <si>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</si>
  <si>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</si>
  <si>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0813120</t>
  </si>
  <si>
    <t>3120</t>
  </si>
  <si>
    <t>Заходи державної політики з питань сім'ї</t>
  </si>
  <si>
    <t>3123</t>
  </si>
  <si>
    <t>0813123</t>
  </si>
  <si>
    <t>0813133</t>
  </si>
  <si>
    <t>0813130</t>
  </si>
  <si>
    <t>0813140</t>
  </si>
  <si>
    <t>0813160</t>
  </si>
  <si>
    <t>0813230</t>
  </si>
  <si>
    <t>3230</t>
  </si>
  <si>
    <t>Інші заклади та заходи</t>
  </si>
  <si>
    <t>0913110</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</si>
  <si>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</si>
  <si>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</si>
  <si>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</si>
  <si>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</si>
  <si>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</si>
  <si>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</si>
  <si>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</si>
  <si>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</si>
  <si>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</si>
  <si>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</si>
  <si>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</si>
  <si>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</si>
  <si>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</si>
  <si>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</si>
  <si>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</si>
  <si>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</si>
  <si>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</si>
  <si>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</si>
  <si>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1217461</t>
  </si>
  <si>
    <t>7461</t>
  </si>
  <si>
    <t>1217640</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</si>
  <si>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</si>
  <si>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</si>
  <si>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</si>
  <si>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</si>
  <si>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</si>
  <si>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</si>
  <si>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</si>
  <si>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</si>
  <si>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</si>
  <si>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</si>
  <si>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</si>
  <si>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</si>
  <si>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1511020</t>
  </si>
  <si>
    <t>1512010</t>
  </si>
  <si>
    <t>1512110</t>
  </si>
  <si>
    <t>2110</t>
  </si>
  <si>
    <t>1512111</t>
  </si>
  <si>
    <t>2111</t>
  </si>
  <si>
    <t>0725</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</si>
  <si>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</si>
  <si>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</si>
  <si>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</si>
  <si>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</si>
  <si>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Інші заходи у сфері засобів масової інформації</t>
  </si>
  <si>
    <t>8420</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</si>
  <si>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</si>
  <si>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</si>
  <si>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</si>
  <si>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</si>
  <si>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</si>
  <si>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</si>
  <si>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</si>
  <si>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</si>
  <si>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</si>
  <si>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</si>
  <si>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</si>
  <si>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</si>
  <si>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</si>
  <si>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</si>
  <si>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</si>
  <si>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</si>
  <si>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</si>
  <si>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</si>
  <si>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</si>
  <si>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</si>
  <si>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</si>
  <si>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</si>
  <si>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</si>
  <si>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</si>
  <si>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</si>
  <si>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</si>
  <si>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0218420</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</si>
  <si>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</si>
  <si>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</si>
  <si>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</si>
  <si>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</si>
  <si>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</si>
  <si>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</si>
  <si>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</si>
  <si>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</si>
  <si>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</si>
  <si>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</si>
  <si>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</si>
  <si>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</si>
  <si>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</si>
  <si>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</si>
  <si>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</si>
  <si>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</si>
  <si>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</si>
  <si>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</si>
  <si>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</si>
  <si>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</si>
  <si>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</si>
  <si>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</si>
  <si>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</si>
  <si>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</si>
  <si>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</si>
  <si>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</si>
  <si>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</si>
  <si>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</si>
  <si>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</si>
  <si>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</si>
  <si>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</si>
  <si>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</si>
  <si>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</si>
  <si>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</si>
  <si>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</si>
  <si>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</si>
  <si>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</si>
  <si>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</si>
  <si>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</si>
  <si>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</si>
  <si>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</si>
  <si>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</si>
  <si>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</si>
  <si>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</si>
  <si>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</si>
  <si>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</si>
  <si>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</si>
  <si>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</si>
  <si>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</si>
  <si>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</si>
  <si>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</si>
  <si>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</si>
  <si>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t>
  </si>
  <si>
    <t>1514060</t>
  </si>
  <si>
    <t>4060</t>
  </si>
  <si>
    <t>0828</t>
  </si>
  <si>
    <t>Забезпечення діяльності палаців i будинків культури, клубів, центрів дозвілля та iнших клубних закладів</t>
  </si>
  <si>
    <t>Я.ЧАБАН</t>
  </si>
  <si>
    <t>С. МІНЬКО</t>
  </si>
  <si>
    <t xml:space="preserve">Міська програма «Грантова допомога бюджетним установам м. Мелітополя" від      №  </t>
  </si>
  <si>
    <t>1416030</t>
  </si>
  <si>
    <t>0712110</t>
  </si>
  <si>
    <t>0712111</t>
  </si>
  <si>
    <t>0726</t>
  </si>
  <si>
    <t>РОЗПОДІЛ</t>
  </si>
  <si>
    <t>витрат міського бюджету на реалізацію місцевих/регіональних програм у 2019 році</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</si>
  <si>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</si>
  <si>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</si>
  <si>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</si>
  <si>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</si>
  <si>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</si>
  <si>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</si>
  <si>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</si>
  <si>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Дата та номер документа, яким затверджено місцеву регіональну програму</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</si>
  <si>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</si>
  <si>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</si>
  <si>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</si>
  <si>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</si>
  <si>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</si>
  <si>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</si>
  <si>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</si>
  <si>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"Реалізація громадського бюджету (бюджету участі, партиципаторного бюджету) у місті Мелітополі на 2016-2019 роки" </t>
  </si>
  <si>
    <t xml:space="preserve">Міська програма "Вуличні комітети"  </t>
  </si>
  <si>
    <t xml:space="preserve">Міська програма "Пам"ятна відзнака"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</si>
  <si>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</si>
  <si>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</si>
  <si>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</si>
  <si>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</si>
  <si>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</si>
  <si>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</si>
  <si>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 xml:space="preserve"> Міська програма "Соціальне замовлення КП "Телерадіокомпанія "Мелітополь" Мелітопольської міської ради Запорізької області" </t>
  </si>
  <si>
    <t xml:space="preserve">Міська програма "Сприяння просуванню продукції міста Мелітополя на зовнішні ринки"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</si>
  <si>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</si>
  <si>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</si>
  <si>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</si>
  <si>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</si>
  <si>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</si>
  <si>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</si>
  <si>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</si>
  <si>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</si>
  <si>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</si>
  <si>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</si>
  <si>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</si>
  <si>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"Медична стаціонарна допомога ветеранам війни" </t>
  </si>
  <si>
    <t xml:space="preserve">Міська програма "Медична допомога окремим верствам населення"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</si>
  <si>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</si>
  <si>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</si>
  <si>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</si>
  <si>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</si>
  <si>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</si>
  <si>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"Організація і проведення громадських робіт" </t>
  </si>
  <si>
    <t xml:space="preserve">Міська програма "Закупівля соціальних послуг" </t>
  </si>
  <si>
    <t xml:space="preserve">Міська програма ''Поховання невідомих та безрідних" </t>
  </si>
  <si>
    <t xml:space="preserve">Міська програма "Реабілітаційна допомога"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</si>
  <si>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соціального захисту населення Мелітопольської міської ради Запорізької області"  </t>
  </si>
  <si>
    <t xml:space="preserve">Міська програма "Захист прав дітей, які перебувають у складних життєвих обставинах та потребують особливої уваги, та профілактики правопорушень серед дітей"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</si>
  <si>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</si>
  <si>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</si>
  <si>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</si>
  <si>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</si>
  <si>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"Реалізація заходів молодіжної політики"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</si>
  <si>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</si>
  <si>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</si>
  <si>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</si>
  <si>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"Експлуатаційне  утримання вулично-дорожньої мережі"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</si>
  <si>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</si>
  <si>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</si>
  <si>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</si>
  <si>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</si>
  <si>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Міська програма "Вибори - 2019"</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</si>
  <si>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</si>
  <si>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</si>
  <si>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</si>
  <si>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</si>
  <si>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</si>
  <si>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</si>
  <si>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</si>
  <si>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Міська програма «Поповнення статутного капіталу КП "Мелітопольський міський парк культури і відпочинку ім. Горького"  Мелітопольської міської ради Запорізької області”</t>
  </si>
  <si>
    <t xml:space="preserve">Міська програма «Поповнення статутного капіталу КП«Чистота» Мелітопольської міської ради Запорізької області»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</si>
  <si>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</si>
  <si>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</si>
  <si>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</si>
  <si>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</si>
  <si>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1517460</t>
  </si>
  <si>
    <t xml:space="preserve">Міська програма "Проведення експертної грошової оцінки землі на території м. Мелітополя" </t>
  </si>
  <si>
    <t xml:space="preserve">Міська  програма "Реалізація заходів щодо  соціальної підтримки сімей, дітей та молоді"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</si>
  <si>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</si>
  <si>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</si>
  <si>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</si>
  <si>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Міська програма "Муніципальний  маркетинг та розвиток
 туристичної галузі міста Мелітополя"</t>
  </si>
  <si>
    <t xml:space="preserve">Міська програма "Надання фінансової підтримки громадським організаціям ветеранів, які є переможцями конкурсу проектів" </t>
  </si>
  <si>
    <t>Міська програма "Сприяння розвитку підприємництва в місті  Мелітополі Запорізької області на 2019-2020 роки"</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</si>
  <si>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</si>
  <si>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</si>
  <si>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</si>
  <si>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</si>
  <si>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"Фінансова підтримка закладів охорони здоров’я, що надають первинну медичну допомогу" </t>
  </si>
  <si>
    <t>Міська програма "Медична допомога вагітним, породіллям та новонародженим"</t>
  </si>
  <si>
    <t xml:space="preserve">Міська програма "Стоматологічна допомога
окремим верствам населення м. Мелітополя"  </t>
  </si>
  <si>
    <t>07.12.2018 № 3/1</t>
  </si>
  <si>
    <t>07.12.2018 № 3/2</t>
  </si>
  <si>
    <t>07.12.2018 № 3/3</t>
  </si>
  <si>
    <t>07.12.2018 № 3/5</t>
  </si>
  <si>
    <t>07.12.2018 № 3/6</t>
  </si>
  <si>
    <t>07.12.2018 № 3/7</t>
  </si>
  <si>
    <t>07.12.2018 № 3/8</t>
  </si>
  <si>
    <t>07.12.2018 № 3/9</t>
  </si>
  <si>
    <t>07.12.2018 № 3/10</t>
  </si>
  <si>
    <t>07.12.2018 № 3/11</t>
  </si>
  <si>
    <t>07.12.2018 № 3/12</t>
  </si>
  <si>
    <t>07.12.2018 № 3/13</t>
  </si>
  <si>
    <t>07.12.2018 № 3/14</t>
  </si>
  <si>
    <t>07.12.2018 № 3/15</t>
  </si>
  <si>
    <t>07.12.2018 № 3/16</t>
  </si>
  <si>
    <t>07.12.2018 № 3/17</t>
  </si>
  <si>
    <t>07.12.2018 № 3/18</t>
  </si>
  <si>
    <t>07.12.2018 № 3/19</t>
  </si>
  <si>
    <t>07.12.2018 № 3/20</t>
  </si>
  <si>
    <t>07.12.2018 № 3/21</t>
  </si>
  <si>
    <t>07.12.2018 № 3/22</t>
  </si>
  <si>
    <t>07.12.2018 № 3/23</t>
  </si>
  <si>
    <t>07.12.2018 № 3/24</t>
  </si>
  <si>
    <t>07.12.2018 № 3/25</t>
  </si>
  <si>
    <t>07.12.2018 № 3/26</t>
  </si>
  <si>
    <t>07.12.2018 № 3/28</t>
  </si>
  <si>
    <t>07.12.2018 № 3/29</t>
  </si>
  <si>
    <t>07.12.2018 № 3/30</t>
  </si>
  <si>
    <t>07.12.2018 № 3/31</t>
  </si>
  <si>
    <t>07.12.2018 № 3/32</t>
  </si>
  <si>
    <t>07.12.2018 № 3/33</t>
  </si>
  <si>
    <t>07.12.2018 № 3/34</t>
  </si>
  <si>
    <t>07.12.2018 № 3/35</t>
  </si>
  <si>
    <t>07.12.2018 № 3/36</t>
  </si>
  <si>
    <t>07.12.2018 № 3/37</t>
  </si>
  <si>
    <t>07.12.2018 № 3/38</t>
  </si>
  <si>
    <t>07.12.2018 № 3/39</t>
  </si>
  <si>
    <t>07.12.2018 № 3/40</t>
  </si>
  <si>
    <t>07.12.2018 № 3/41</t>
  </si>
  <si>
    <t>07.12.2018 № 3/42</t>
  </si>
  <si>
    <t>07.12.2018 № 3/43</t>
  </si>
  <si>
    <t>07.12.2018 № 3/44</t>
  </si>
  <si>
    <t>07.12.2018 № 3/45</t>
  </si>
  <si>
    <t>07.12.2018 № 3/46</t>
  </si>
  <si>
    <t>07.12.2018 № 3/47</t>
  </si>
  <si>
    <t>07.12.2018 № 3/48</t>
  </si>
  <si>
    <t>07.12.2018 № 3/49</t>
  </si>
  <si>
    <t>07.12.2018 № 3/50</t>
  </si>
  <si>
    <t>07.12.2018 № 3/51</t>
  </si>
  <si>
    <t>07.12.2018 № 3/52</t>
  </si>
  <si>
    <t>07.12.2018 № 3/53</t>
  </si>
  <si>
    <t>07.12.2018 № 3/54</t>
  </si>
  <si>
    <t>07.12.2018 № 3/55</t>
  </si>
  <si>
    <t>07.12.2018 № 3/56</t>
  </si>
  <si>
    <t>07.12.2018 № 3/57</t>
  </si>
  <si>
    <t>07.12.2018 № 3/58</t>
  </si>
  <si>
    <t>07.12.2018 № 3/59</t>
  </si>
  <si>
    <t>07.12.2018 № 3/60</t>
  </si>
  <si>
    <t>07.12.2018 № 3/61</t>
  </si>
  <si>
    <t>07.12.2018 № 3/62</t>
  </si>
  <si>
    <t>07.12.2018 № 3/63</t>
  </si>
  <si>
    <t>07.12.2018 № 3/64</t>
  </si>
  <si>
    <t>07.12.2018 № 3/65</t>
  </si>
  <si>
    <t>07.12.2018 № 3/66</t>
  </si>
  <si>
    <t>07.12.2018 № 3/4</t>
  </si>
  <si>
    <t>21.08.2017 №  4/7</t>
  </si>
  <si>
    <t xml:space="preserve">30.07.2015 № 5/6 </t>
  </si>
  <si>
    <t>30.09.2016 № 5/17</t>
  </si>
  <si>
    <t xml:space="preserve">Міська програма "Розвиток діяльності національно-культурних товариств м.Мелітополя"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</si>
  <si>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</si>
  <si>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</si>
  <si>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</si>
  <si>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</si>
  <si>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</si>
  <si>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 xml:space="preserve">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t>
  </si>
  <si>
    <t xml:space="preserve">Міська програма «Надання шефської допомоги військовим частинам Збройних Сил України та Національної гвардії України» </t>
  </si>
  <si>
    <t xml:space="preserve">Міська програма «Матеріально-технічне забезпечення Мелітопольського МВ УСБУ в Запорізькій області» </t>
  </si>
  <si>
    <t xml:space="preserve">Міська програма «Матеріально-технічне забезпечення Державної установи "Мелітопольська установа виконання покарань (№ 144)» </t>
  </si>
  <si>
    <t xml:space="preserve">Міська програма «Підвищення рівня обслуговування платників податків у м. Мелітополі» </t>
  </si>
  <si>
    <t xml:space="preserve">Міська програма «Розбудова спортивної інфраструктури міста Мелітополя» </t>
  </si>
  <si>
    <t xml:space="preserve">Міська програма «Громадський порядок» </t>
  </si>
  <si>
    <t>Міська програма «Матеріально-технічне забезпечення регіонального сервісного центру МВС в Запорізькій області"</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</si>
  <si>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</si>
  <si>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</si>
  <si>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</si>
  <si>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</si>
  <si>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</si>
  <si>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</si>
  <si>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</si>
  <si>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</si>
  <si>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1511100</t>
  </si>
  <si>
    <t>1100</t>
  </si>
  <si>
    <t>Надання спеціальної освіти школами естетичного виховання (музичними, художніми, хореографічними, театральними, хоровими, мистецькими)</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</si>
  <si>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</si>
  <si>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</si>
  <si>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</si>
  <si>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</si>
  <si>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</si>
  <si>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</si>
  <si>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</si>
  <si>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</si>
  <si>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</si>
  <si>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</si>
  <si>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</si>
  <si>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</si>
  <si>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</si>
  <si>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</si>
  <si>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</si>
  <si>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</si>
  <si>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</si>
  <si>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</si>
  <si>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22.02.2019 № 4/4</t>
  </si>
  <si>
    <t>22.02.2019 № 4/5</t>
  </si>
  <si>
    <t>22.02.2019 № 4/3</t>
  </si>
  <si>
    <t>22.02.2019 № 4/11</t>
  </si>
  <si>
    <t>07.12.2018 № 3/68</t>
  </si>
  <si>
    <t>22.02.2019 № 4/15</t>
  </si>
  <si>
    <t>22.02.2019 № 4/19</t>
  </si>
  <si>
    <t>22.02.2019 № 4/13</t>
  </si>
  <si>
    <t>22.02.2019 № 4/12</t>
  </si>
  <si>
    <t>22.02.2019 № 4/14</t>
  </si>
  <si>
    <t>07.12.2018 № 3/72</t>
  </si>
  <si>
    <t>0712090</t>
  </si>
  <si>
    <t>2090</t>
  </si>
  <si>
    <t>0722</t>
  </si>
  <si>
    <t>Спеціалізована амбулаторно-поліклінічна допомога населенню</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</si>
  <si>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</si>
  <si>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</si>
  <si>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</si>
  <si>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t>
  </si>
  <si>
    <t>1515031</t>
  </si>
  <si>
    <t>5031</t>
  </si>
  <si>
    <t>Утримання та навчально-тренувальна робота комунальних дитячо-юнацьких спортивних шкіл</t>
  </si>
  <si>
    <t>1217693</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</si>
  <si>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житлово-комунального господарства Мелітопольської міської ради Запорізької області"  </t>
  </si>
  <si>
    <t>29.03.2019 № 4/3</t>
  </si>
  <si>
    <t>29.03.2019 № 4/1</t>
  </si>
  <si>
    <t>Міська програма "Лікувальна-діагностична та лабораторна медична допомога"</t>
  </si>
  <si>
    <t>29.03.2019 № 4/13</t>
  </si>
  <si>
    <t>0717363</t>
  </si>
  <si>
    <t>7363</t>
  </si>
  <si>
    <t>Виконання інвестиційних проектів в рамках здійснення заходів щодо соціально-економічного розвитку окремих територій</t>
  </si>
  <si>
    <t xml:space="preserve">Міська програма "Забезпечення житлом дітей-сиріт та дітей, позбавлених батьківського піклування, а також осіб з їх числа на 2019-2023 роки у м. Мелітополі" </t>
  </si>
  <si>
    <t>19.04.2019 №</t>
  </si>
  <si>
    <t>Міська програма "Розвиток та популяризація легкої атлетики в місті Мелітополі"</t>
  </si>
  <si>
    <t>Міська  програма "Покращення діагностики та профілактики злоякісних новоутворень жіночого та чоловічого населення  м. Мелітополя"</t>
  </si>
  <si>
    <t xml:space="preserve">Міська програма "Відзначення переможців міських конкурсів"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</si>
</sst>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0"/>
      <name val="Times New Roman"/>
      <family val="1"/>
      <charset val="204"/>
    </font>
    <font>
      <i/>
      <sz val="12"/>
      <name val="Times New Roman"/>
      <family val="1"/>
      <charset val="204"/>
    </font>
    <font>
      <sz val="12"/>
      <name val="Times New Roman"/>
      <family val="1"/>
      <charset val="204"/>
    </font>
    <font>
      <b/>
      <sz val="12"/>
      <name val="Times New Roman"/>
      <family val="1"/>
      <charset val="204"/>
    </font>
    <font>
      <b/>
      <sz val="11"/>
      <name val="Times New Roman"/>
      <family val="1"/>
      <charset val="204"/>
    </font>
    <font>
      <b/>
      <i/>
      <sz val="14"/>
      <name val="Times New Roman"/>
      <family val="1"/>
      <charset val="204"/>
    </font>
    <font>
      <b/>
      <sz val="10"/>
      <name val="Times New Roman"/>
      <family val="1"/>
      <charset val="204"/>
    </font>
    <font>
      <sz val="14"/>
      <name val="Arial"/>
      <family val="2"/>
      <charset val="204"/>
    </font>
    <font>
      <sz val="14"/>
      <name val="Arial Cyr"/>
      <family val="2"/>
      <charset val="204"/>
    </font>
    <font>
      <i/>
      <sz val="14"/>
      <color indexed="10"/>
      <name val="Times New Roman"/>
      <family val="1"/>
      <charset val="204"/>
    </font>
    <font>
      <b/>
      <sz val="14"/>
      <color indexed="8"/>
      <name val="Times New Roman"/>
      <family val="1"/>
      <charset val="204"/>
    </font>
    <font>
      <sz val="10"/>
      <color indexed="8"/>
      <name val="Times New Roman"/>
      <family val="1"/>
      <charset val="204"/>
    </font>
    <font>
      <sz val="14"/>
      <color indexed="8"/>
      <name val="Times New Roman"/>
      <family val="1"/>
      <charset val="204"/>
    </font>
    <font>
      <b/>
      <sz val="12"/>
      <color indexed="8"/>
      <name val="Times New Roman"/>
      <family val="1"/>
      <charset val="204"/>
    </font>
    <font>
      <i/>
      <sz val="14"/>
      <color indexed="8"/>
      <name val="Times New Roman"/>
      <family val="1"/>
      <charset val="204"/>
    </font>
    <font>
      <b/>
      <i/>
      <sz val="14"/>
      <color indexed="8"/>
      <name val="Times New Roman"/>
      <family val="1"/>
      <charset val="204"/>
    </font>
    <font>
      <b/>
      <sz val="14"/>
      <color indexed="8"/>
      <name val="Times New Roman"/>
      <family val="1"/>
      <charset val="204"/>
    </font>
    <font>
      <i/>
      <sz val="14"/>
      <color rgb="FFFF0000"/>
      <name val="Times New Roman"/>
      <family val="1"/>
      <charset val="204"/>
    </font>
  </fonts>
  <fills count="20">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1"/>
        <bgColor indexed="64"/>
      </patternFill>
    </fill>
    <fill>
      <patternFill patternType="solid">
        <fgColor indexed="48"/>
        <bgColor indexed="64"/>
      </patternFill>
    </fill>
    <fill>
      <patternFill patternType="solid">
        <fgColor indexed="9"/>
        <bgColor indexed="64"/>
      </patternFill>
    </fill>
    <fill>
      <patternFill patternType="solid">
        <fgColor indexed="13"/>
        <bgColor indexed="64"/>
      </patternFill>
    </fill>
    <fill>
      <patternFill patternType="solid">
        <fgColor indexed="41"/>
        <bgColor indexed="26"/>
      </patternFill>
    </fill>
  </fills>
  <borders count="2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261">
    <xf numFmtId="0" fontId="0" fillId="0" borderId="0" xfId="0"/>
    <xf numFmtId="0" fontId="20" fillId="15" borderId="0" xfId="0" applyFont="1" applyFill="1"/>
    <xf numFmtId="0" fontId="20" fillId="16" borderId="0" xfId="0" applyFont="1" applyFill="1"/>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17"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17" fillId="0" borderId="10" xfId="0" applyFont="1" applyBorder="1" applyAlignment="1">
      <alignment horizontal="center" vertical="center"/>
    </xf>
    <xf numFmtId="0" fontId="17" fillId="17" borderId="10" xfId="0" applyFont="1" applyFill="1" applyBorder="1" applyAlignment="1">
      <alignment horizontal="center" vertical="center" wrapText="1"/>
    </xf>
    <xf numFmtId="0" fontId="21" fillId="0" borderId="10" xfId="0" applyFont="1" applyFill="1" applyBorder="1" applyAlignment="1">
      <alignment horizontal="center" vertical="center"/>
    </xf>
    <xf numFmtId="0" fontId="21" fillId="17" borderId="10" xfId="0" applyFont="1" applyFill="1" applyBorder="1" applyAlignment="1">
      <alignment horizontal="center" vertical="center"/>
    </xf>
    <xf numFmtId="1" fontId="17" fillId="17" borderId="10"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49" fontId="18" fillId="0" borderId="10" xfId="0" applyNumberFormat="1" applyFont="1" applyBorder="1" applyAlignment="1" applyProtection="1">
      <alignment horizontal="center" vertical="center" wrapText="1"/>
      <protection locked="0"/>
    </xf>
    <xf numFmtId="0" fontId="18" fillId="0" borderId="10" xfId="0" applyFont="1" applyBorder="1" applyAlignment="1" applyProtection="1">
      <alignment vertical="top" wrapText="1"/>
      <protection locked="0"/>
    </xf>
    <xf numFmtId="49" fontId="18" fillId="0" borderId="11" xfId="0" applyNumberFormat="1" applyFont="1" applyBorder="1" applyAlignment="1">
      <alignment horizontal="right" vertical="center"/>
    </xf>
    <xf numFmtId="0" fontId="18" fillId="0" borderId="10" xfId="0" applyFont="1" applyFill="1" applyBorder="1" applyAlignment="1">
      <alignment horizontal="center" vertical="center"/>
    </xf>
    <xf numFmtId="0" fontId="22" fillId="15" borderId="0" xfId="0" applyFont="1" applyFill="1"/>
    <xf numFmtId="49" fontId="23" fillId="15" borderId="0" xfId="0" applyNumberFormat="1" applyFont="1" applyFill="1" applyBorder="1" applyAlignment="1" applyProtection="1">
      <alignment horizontal="center" vertical="center" wrapText="1"/>
      <protection locked="0"/>
    </xf>
    <xf numFmtId="0" fontId="23" fillId="15" borderId="0" xfId="0" applyFont="1" applyFill="1" applyBorder="1" applyAlignment="1">
      <alignment wrapText="1"/>
    </xf>
    <xf numFmtId="0" fontId="23" fillId="15" borderId="0" xfId="0" applyFont="1" applyFill="1" applyBorder="1" applyAlignment="1" applyProtection="1">
      <alignment vertical="top" wrapText="1"/>
      <protection locked="0"/>
    </xf>
    <xf numFmtId="0" fontId="23" fillId="15" borderId="0" xfId="0" applyFont="1" applyFill="1" applyBorder="1" applyAlignment="1">
      <alignment horizontal="center"/>
    </xf>
    <xf numFmtId="49" fontId="17" fillId="0" borderId="10" xfId="0" applyNumberFormat="1" applyFont="1" applyBorder="1" applyAlignment="1" applyProtection="1">
      <alignment horizontal="center" vertical="center" wrapText="1"/>
      <protection locked="0"/>
    </xf>
    <xf numFmtId="0" fontId="17" fillId="0" borderId="10" xfId="0" applyFont="1" applyBorder="1" applyAlignment="1">
      <alignment vertical="center" wrapText="1"/>
    </xf>
    <xf numFmtId="49" fontId="17" fillId="0" borderId="10" xfId="0" applyNumberFormat="1" applyFont="1" applyBorder="1" applyAlignment="1">
      <alignment horizontal="center" vertical="center"/>
    </xf>
    <xf numFmtId="0" fontId="17" fillId="0" borderId="10" xfId="0" applyFont="1" applyBorder="1" applyAlignment="1">
      <alignment horizontal="justify" wrapText="1"/>
    </xf>
    <xf numFmtId="0" fontId="17" fillId="0" borderId="10" xfId="0" applyFont="1" applyBorder="1" applyAlignment="1">
      <alignment wrapText="1"/>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7" fillId="0" borderId="10" xfId="0" applyFont="1" applyBorder="1" applyAlignment="1" applyProtection="1">
      <alignment vertical="top" wrapText="1"/>
      <protection locked="0"/>
    </xf>
    <xf numFmtId="0" fontId="18" fillId="0" borderId="10" xfId="0" applyFont="1" applyFill="1" applyBorder="1" applyAlignment="1">
      <alignment horizontal="left" vertical="top" wrapText="1"/>
    </xf>
    <xf numFmtId="0" fontId="20" fillId="0" borderId="0" xfId="0" applyFont="1"/>
    <xf numFmtId="0" fontId="24" fillId="0" borderId="0" xfId="0" applyFont="1"/>
    <xf numFmtId="0" fontId="17" fillId="0" borderId="0" xfId="0" applyFont="1"/>
    <xf numFmtId="0" fontId="21" fillId="0" borderId="0" xfId="0" applyFont="1" applyFill="1"/>
    <xf numFmtId="0" fontId="17" fillId="15" borderId="0" xfId="0" applyFont="1" applyFill="1"/>
    <xf numFmtId="0" fontId="18" fillId="15" borderId="0" xfId="0" applyFont="1" applyFill="1"/>
    <xf numFmtId="0" fontId="20" fillId="18" borderId="0" xfId="0" applyFont="1" applyFill="1"/>
    <xf numFmtId="0" fontId="22" fillId="0" borderId="0" xfId="0" applyFont="1"/>
    <xf numFmtId="0" fontId="22" fillId="16" borderId="0" xfId="0" applyFont="1" applyFill="1"/>
    <xf numFmtId="0" fontId="22" fillId="19" borderId="0" xfId="0" applyFont="1" applyFill="1"/>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28" fillId="0" borderId="0" xfId="0" applyFont="1"/>
    <xf numFmtId="49" fontId="24" fillId="15" borderId="0" xfId="0" applyNumberFormat="1" applyFont="1" applyFill="1" applyBorder="1" applyAlignment="1" applyProtection="1">
      <alignment horizontal="center" vertical="center" wrapText="1"/>
      <protection locked="0"/>
    </xf>
    <xf numFmtId="0" fontId="24" fillId="15" borderId="0" xfId="0" applyFont="1" applyFill="1" applyBorder="1" applyAlignment="1">
      <alignment wrapText="1"/>
    </xf>
    <xf numFmtId="0" fontId="24" fillId="15" borderId="0" xfId="0" applyFont="1" applyFill="1" applyBorder="1" applyAlignment="1">
      <alignment horizontal="center"/>
    </xf>
    <xf numFmtId="0" fontId="24" fillId="15" borderId="0" xfId="0" applyFont="1" applyFill="1" applyAlignment="1">
      <alignment horizontal="left"/>
    </xf>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1" fontId="17" fillId="0" borderId="10" xfId="0" applyNumberFormat="1" applyFont="1" applyBorder="1" applyAlignment="1">
      <alignment horizontal="center" vertical="top" wrapText="1"/>
    </xf>
    <xf numFmtId="0" fontId="20" fillId="17" borderId="0" xfId="0" applyFont="1" applyFill="1"/>
    <xf numFmtId="0" fontId="28" fillId="15" borderId="0" xfId="0" applyFont="1" applyFill="1"/>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29" fillId="0" borderId="0" xfId="0" applyFont="1"/>
    <xf numFmtId="1" fontId="29" fillId="0" borderId="0" xfId="0" applyNumberFormat="1" applyFont="1"/>
    <xf numFmtId="0" fontId="30" fillId="0" borderId="0" xfId="0" applyFont="1"/>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0" fontId="18" fillId="0" borderId="10" xfId="0" applyFont="1" applyBorder="1" applyAlignment="1">
      <alignment horizontal="center" vertical="center"/>
    </xf>
    <xf numFmtId="3" fontId="18" fillId="0" borderId="10" xfId="0" applyNumberFormat="1" applyFont="1" applyFill="1" applyBorder="1" applyAlignment="1">
      <alignment horizontal="center" vertical="center"/>
    </xf>
    <xf numFmtId="0" fontId="17" fillId="0" borderId="10" xfId="0" applyFont="1" applyBorder="1" applyAlignment="1">
      <alignment horizontal="left" vertical="top" wrapText="1"/>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11" xfId="0" applyNumberFormat="1" applyFont="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0" fontId="25" fillId="0" borderId="10" xfId="0" applyFont="1" applyFill="1" applyBorder="1" applyAlignment="1">
      <alignment horizontal="center" wrapText="1"/>
    </xf>
    <xf numFmtId="0" fontId="25" fillId="0" borderId="10" xfId="0" applyFont="1" applyBorder="1" applyAlignment="1">
      <alignment horizontal="center" vertical="center" wrapText="1"/>
    </xf>
    <xf numFmtId="0" fontId="25" fillId="0" borderId="10" xfId="0" applyNumberFormat="1" applyFont="1" applyFill="1" applyBorder="1" applyAlignment="1" applyProtection="1">
      <alignment horizontal="center" vertical="center" wrapText="1"/>
    </xf>
    <xf numFmtId="0" fontId="26" fillId="0" borderId="10" xfId="0" applyFont="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7" fillId="0" borderId="10" xfId="0" applyFont="1" applyBorder="1" applyAlignment="1">
      <alignment vertical="top" wrapText="1"/>
    </xf>
    <xf numFmtId="0" fontId="18" fillId="0" borderId="10" xfId="0" applyFont="1" applyFill="1" applyBorder="1" applyAlignment="1">
      <alignment wrapText="1"/>
    </xf>
    <xf numFmtId="0" fontId="18" fillId="17" borderId="10" xfId="0" applyFont="1" applyFill="1" applyBorder="1" applyAlignment="1">
      <alignment horizontal="center" vertical="center" wrapText="1"/>
    </xf>
    <xf numFmtId="0" fontId="17" fillId="0" borderId="10" xfId="0" applyFont="1" applyBorder="1"/>
    <xf numFmtId="0" fontId="18" fillId="0" borderId="10" xfId="0" applyFont="1" applyFill="1" applyBorder="1" applyAlignment="1" applyProtection="1">
      <alignment horizontal="center" vertical="center" wrapText="1"/>
      <protection locked="0"/>
    </xf>
    <xf numFmtId="0" fontId="17" fillId="0" borderId="10" xfId="0" applyFont="1" applyBorder="1" applyAlignment="1" applyProtection="1">
      <alignment wrapText="1"/>
      <protection locked="0"/>
    </xf>
    <xf numFmtId="0" fontId="17" fillId="0" borderId="10" xfId="0" applyFont="1" applyFill="1" applyBorder="1"/>
    <xf numFmtId="0" fontId="17" fillId="0" borderId="10" xfId="0" applyFont="1" applyBorder="1" applyAlignment="1" applyProtection="1">
      <alignment vertical="center" wrapText="1"/>
      <protection locked="0"/>
    </xf>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18" fillId="0" borderId="10" xfId="0" applyFont="1" applyBorder="1" applyAlignment="1">
      <alignment vertical="center" wrapText="1"/>
    </xf>
    <xf numFmtId="0" fontId="18" fillId="17" borderId="10" xfId="0" applyFont="1" applyFill="1" applyBorder="1" applyAlignment="1">
      <alignment horizontal="center" vertical="center"/>
    </xf>
    <xf numFmtId="0" fontId="27" fillId="0" borderId="10" xfId="0" applyFont="1" applyFill="1" applyBorder="1" applyAlignment="1">
      <alignment horizontal="center" vertical="center" wrapText="1"/>
    </xf>
    <xf numFmtId="49" fontId="18" fillId="0" borderId="10" xfId="0" applyNumberFormat="1" applyFont="1" applyBorder="1" applyAlignment="1">
      <alignment horizontal="center" vertical="center"/>
    </xf>
    <xf numFmtId="0" fontId="18" fillId="0" borderId="10" xfId="0" applyFont="1" applyBorder="1" applyAlignment="1">
      <alignment vertical="top" wrapText="1"/>
    </xf>
    <xf numFmtId="49" fontId="17" fillId="0" borderId="10" xfId="0" applyNumberFormat="1" applyFont="1" applyFill="1" applyBorder="1" applyAlignment="1" applyProtection="1">
      <alignment horizontal="left" vertical="center" wrapText="1"/>
      <protection locked="0"/>
    </xf>
    <xf numFmtId="0" fontId="21" fillId="0" borderId="10" xfId="0" applyFont="1" applyBorder="1" applyAlignment="1" applyProtection="1">
      <alignment vertical="top" wrapText="1"/>
      <protection locked="0"/>
    </xf>
    <xf numFmtId="0" fontId="18" fillId="0" borderId="10" xfId="0" applyFont="1" applyBorder="1" applyAlignment="1">
      <alignment wrapText="1"/>
    </xf>
    <xf numFmtId="49" fontId="18" fillId="0" borderId="10" xfId="0" applyNumberFormat="1" applyFont="1" applyFill="1" applyBorder="1" applyAlignment="1">
      <alignment horizontal="center" vertical="center" wrapText="1"/>
    </xf>
    <xf numFmtId="49" fontId="21" fillId="17" borderId="10" xfId="0" applyNumberFormat="1" applyFont="1" applyFill="1" applyBorder="1" applyAlignment="1" applyProtection="1">
      <alignment horizontal="center" vertical="center" wrapText="1"/>
      <protection locked="0"/>
    </xf>
    <xf numFmtId="2" fontId="21" fillId="17" borderId="10" xfId="0" applyNumberFormat="1" applyFont="1" applyFill="1" applyBorder="1" applyAlignment="1">
      <alignment horizontal="center" vertical="center"/>
    </xf>
    <xf numFmtId="49" fontId="17" fillId="0" borderId="10" xfId="0" applyNumberFormat="1" applyFont="1" applyBorder="1" applyAlignment="1" applyProtection="1">
      <alignment horizontal="center" vertical="center"/>
      <protection locked="0"/>
    </xf>
    <xf numFmtId="49" fontId="21" fillId="17"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0" fontId="21" fillId="0" borderId="10" xfId="0" applyFont="1" applyBorder="1" applyAlignment="1">
      <alignment horizontal="center" vertical="center"/>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5" fillId="0" borderId="11" xfId="0" applyNumberFormat="1" applyFont="1" applyFill="1" applyBorder="1" applyAlignment="1">
      <alignment horizontal="center" wrapText="1"/>
    </xf>
    <xf numFmtId="0" fontId="26" fillId="0" borderId="12" xfId="0" applyFont="1" applyBorder="1" applyAlignment="1">
      <alignment horizontal="center" vertical="center" wrapText="1"/>
    </xf>
    <xf numFmtId="49" fontId="21" fillId="0" borderId="11" xfId="0" applyNumberFormat="1" applyFont="1" applyFill="1" applyBorder="1" applyAlignment="1">
      <alignment horizontal="right"/>
    </xf>
    <xf numFmtId="1" fontId="21" fillId="0" borderId="12" xfId="0" applyNumberFormat="1"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49" fontId="21" fillId="0" borderId="11" xfId="0" applyNumberFormat="1" applyFont="1" applyBorder="1" applyAlignment="1">
      <alignment horizontal="right"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0" fontId="17" fillId="17" borderId="12" xfId="0" applyFont="1" applyFill="1" applyBorder="1" applyAlignment="1">
      <alignment horizontal="center" vertical="center"/>
    </xf>
    <xf numFmtId="49" fontId="21" fillId="17" borderId="11" xfId="0" applyNumberFormat="1" applyFont="1" applyFill="1" applyBorder="1" applyAlignment="1">
      <alignment horizontal="right" vertical="center"/>
    </xf>
    <xf numFmtId="0" fontId="17" fillId="17" borderId="12" xfId="0" applyFont="1" applyFill="1" applyBorder="1" applyAlignment="1">
      <alignment horizontal="center" vertical="center" wrapText="1"/>
    </xf>
    <xf numFmtId="0" fontId="21" fillId="17" borderId="12" xfId="0" applyFont="1" applyFill="1" applyBorder="1" applyAlignment="1">
      <alignment horizontal="center" vertical="center"/>
    </xf>
    <xf numFmtId="1" fontId="17" fillId="0" borderId="12" xfId="0" applyNumberFormat="1" applyFont="1" applyBorder="1" applyAlignment="1">
      <alignment horizontal="center" vertical="top" wrapText="1"/>
    </xf>
    <xf numFmtId="1" fontId="17" fillId="17" borderId="12" xfId="0" applyNumberFormat="1"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Border="1" applyAlignment="1">
      <alignment horizontal="center" vertical="center"/>
    </xf>
    <xf numFmtId="0" fontId="21" fillId="0" borderId="12" xfId="0" applyFont="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0" fontId="24" fillId="0" borderId="10" xfId="0" applyFont="1" applyBorder="1" applyAlignment="1">
      <alignment horizontal="center" vertical="center" wrapText="1"/>
    </xf>
    <xf numFmtId="1" fontId="21" fillId="0" borderId="10" xfId="0" applyNumberFormat="1" applyFont="1" applyFill="1" applyBorder="1" applyAlignment="1" applyProtection="1">
      <alignment horizontal="center" vertical="center" wrapText="1"/>
      <protection locked="0"/>
    </xf>
    <xf numFmtId="0" fontId="20" fillId="0" borderId="0" xfId="0" applyFont="1" applyAlignment="1">
      <alignment horizontal="center"/>
    </xf>
    <xf numFmtId="0" fontId="17" fillId="0" borderId="0" xfId="0" applyFont="1" applyAlignment="1">
      <alignment horizontal="center"/>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1" fontId="17" fillId="0" borderId="10" xfId="0" applyNumberFormat="1" applyFont="1" applyBorder="1" applyAlignment="1">
      <alignment horizontal="center" vertical="center" wrapText="1"/>
    </xf>
    <xf numFmtId="0" fontId="32" fillId="17" borderId="10" xfId="0" applyFont="1" applyFill="1" applyBorder="1" applyAlignment="1" applyProtection="1">
      <alignment vertical="top" wrapText="1"/>
      <protection locked="0"/>
    </xf>
    <xf numFmtId="1" fontId="21" fillId="0" borderId="14" xfId="0" applyNumberFormat="1" applyFont="1" applyFill="1" applyBorder="1" applyAlignment="1" applyProtection="1">
      <alignment horizontal="center" vertical="center" wrapText="1"/>
      <protection locked="0"/>
    </xf>
    <xf numFmtId="1" fontId="17" fillId="0" borderId="12" xfId="0" applyNumberFormat="1" applyFont="1" applyBorder="1" applyAlignment="1">
      <alignment horizontal="center" vertical="center" wrapText="1"/>
    </xf>
    <xf numFmtId="1" fontId="21" fillId="0" borderId="0" xfId="0" applyNumberFormat="1" applyFont="1" applyFill="1"/>
    <xf numFmtId="1" fontId="20" fillId="0" borderId="0" xfId="0" applyNumberFormat="1" applyFont="1"/>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31" fillId="0" borderId="10" xfId="0" applyFont="1" applyFill="1" applyBorder="1" applyAlignment="1" applyProtection="1">
      <alignment horizontal="center" vertical="top" wrapText="1"/>
      <protection locked="0"/>
    </xf>
    <xf numFmtId="0" fontId="18" fillId="15" borderId="10" xfId="0" applyFont="1" applyFill="1" applyBorder="1" applyAlignment="1">
      <alignment horizontal="center"/>
    </xf>
    <xf numFmtId="0" fontId="27" fillId="0" borderId="10" xfId="0" applyFont="1" applyFill="1" applyBorder="1" applyAlignment="1" applyProtection="1">
      <alignment horizontal="center" vertical="top" wrapText="1"/>
      <protection locked="0"/>
    </xf>
    <xf numFmtId="0" fontId="27" fillId="0" borderId="10" xfId="0" applyFont="1" applyFill="1" applyBorder="1" applyAlignment="1">
      <alignment horizontal="center"/>
    </xf>
    <xf numFmtId="0" fontId="17" fillId="0" borderId="10" xfId="0" applyFont="1" applyFill="1" applyBorder="1" applyAlignment="1">
      <alignment horizontal="center"/>
    </xf>
    <xf numFmtId="0" fontId="27"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27" fillId="17" borderId="10" xfId="0" applyFont="1" applyFill="1" applyBorder="1" applyAlignment="1">
      <alignment horizontal="center"/>
    </xf>
    <xf numFmtId="0" fontId="18" fillId="0" borderId="10" xfId="0" applyFont="1" applyFill="1" applyBorder="1" applyAlignment="1">
      <alignment horizontal="center" wrapText="1"/>
    </xf>
    <xf numFmtId="0" fontId="18" fillId="17" borderId="10" xfId="0" applyFont="1" applyFill="1" applyBorder="1" applyAlignment="1" applyProtection="1">
      <alignment horizontal="center" vertical="top" wrapText="1"/>
      <protection locked="0"/>
    </xf>
    <xf numFmtId="0" fontId="18" fillId="0" borderId="10" xfId="0" applyFont="1" applyBorder="1" applyAlignment="1">
      <alignment horizontal="center" wrapText="1"/>
    </xf>
    <xf numFmtId="0" fontId="31" fillId="0" borderId="10" xfId="0" applyFont="1" applyFill="1" applyBorder="1" applyAlignment="1">
      <alignment horizontal="center" wrapText="1"/>
    </xf>
    <xf numFmtId="0" fontId="17" fillId="0" borderId="14" xfId="0" applyFont="1" applyFill="1" applyBorder="1" applyAlignment="1">
      <alignment horizontal="center"/>
    </xf>
    <xf numFmtId="0" fontId="33" fillId="0" borderId="0" xfId="0" applyFont="1"/>
    <xf numFmtId="0" fontId="34" fillId="0" borderId="0" xfId="0" applyFont="1"/>
    <xf numFmtId="0" fontId="35" fillId="0" borderId="10" xfId="0" applyFont="1" applyBorder="1" applyAlignment="1">
      <alignment horizontal="center" vertical="center" wrapText="1"/>
    </xf>
    <xf numFmtId="0" fontId="36" fillId="0" borderId="10" xfId="0" applyFont="1" applyFill="1" applyBorder="1" applyAlignment="1" applyProtection="1">
      <alignment vertical="center" wrapText="1"/>
      <protection locked="0"/>
    </xf>
    <xf numFmtId="0" fontId="36" fillId="0" borderId="10" xfId="0" applyFont="1" applyFill="1" applyBorder="1" applyAlignment="1" applyProtection="1">
      <alignment vertical="top" wrapText="1"/>
      <protection locked="0"/>
    </xf>
    <xf numFmtId="0" fontId="36" fillId="15" borderId="10" xfId="0" applyFont="1" applyFill="1" applyBorder="1"/>
    <xf numFmtId="0" fontId="34" fillId="0" borderId="10" xfId="0" applyFont="1" applyFill="1" applyBorder="1" applyAlignment="1">
      <alignment horizontal="center" vertical="center" wrapText="1"/>
    </xf>
    <xf numFmtId="0" fontId="37" fillId="0" borderId="10" xfId="0" applyFont="1" applyFill="1" applyBorder="1" applyAlignment="1" applyProtection="1">
      <alignment vertical="top" wrapText="1"/>
      <protection locked="0"/>
    </xf>
    <xf numFmtId="0" fontId="37" fillId="0" borderId="10" xfId="0" applyFont="1" applyFill="1" applyBorder="1"/>
    <xf numFmtId="0" fontId="34" fillId="0" borderId="10" xfId="0" applyFont="1" applyFill="1" applyBorder="1"/>
    <xf numFmtId="0" fontId="36" fillId="0" borderId="10" xfId="0" applyFont="1" applyFill="1" applyBorder="1" applyAlignment="1">
      <alignment vertical="center" wrapText="1"/>
    </xf>
    <xf numFmtId="0" fontId="37" fillId="0" borderId="10" xfId="0" applyFont="1" applyFill="1" applyBorder="1" applyAlignment="1">
      <alignment horizontal="center" vertical="center" wrapText="1"/>
    </xf>
    <xf numFmtId="0" fontId="36" fillId="0" borderId="10" xfId="0" applyFont="1" applyFill="1" applyBorder="1" applyAlignment="1" applyProtection="1">
      <alignment horizontal="center" vertical="center" wrapText="1"/>
      <protection locked="0"/>
    </xf>
    <xf numFmtId="0" fontId="37" fillId="0" borderId="10" xfId="0" applyFont="1" applyFill="1" applyBorder="1" applyAlignment="1" applyProtection="1">
      <alignment vertical="center" wrapText="1"/>
      <protection locked="0"/>
    </xf>
    <xf numFmtId="0" fontId="36" fillId="0" borderId="10" xfId="0" applyFont="1" applyFill="1" applyBorder="1" applyAlignment="1">
      <alignment vertical="top" wrapText="1"/>
    </xf>
    <xf numFmtId="0" fontId="34" fillId="0" borderId="10" xfId="0" applyFont="1" applyFill="1" applyBorder="1" applyAlignment="1">
      <alignment vertical="top" wrapText="1"/>
    </xf>
    <xf numFmtId="0" fontId="36" fillId="0" borderId="10" xfId="0" applyFont="1" applyFill="1" applyBorder="1" applyAlignment="1">
      <alignment horizontal="left" vertical="top" wrapText="1"/>
    </xf>
    <xf numFmtId="0" fontId="37" fillId="17" borderId="10" xfId="0" applyFont="1" applyFill="1" applyBorder="1"/>
    <xf numFmtId="0" fontId="36" fillId="0" borderId="10" xfId="0" applyFont="1" applyFill="1" applyBorder="1" applyAlignment="1">
      <alignment horizontal="left" wrapText="1"/>
    </xf>
    <xf numFmtId="0" fontId="36" fillId="17" borderId="10" xfId="0" applyFont="1" applyFill="1" applyBorder="1" applyAlignment="1" applyProtection="1">
      <alignment horizontal="left" vertical="top" wrapText="1"/>
      <protection locked="0"/>
    </xf>
    <xf numFmtId="0" fontId="36" fillId="0" borderId="10" xfId="0" applyFont="1" applyBorder="1" applyAlignment="1">
      <alignment horizontal="left" wrapText="1"/>
    </xf>
    <xf numFmtId="0" fontId="38" fillId="0" borderId="10" xfId="0" applyFont="1" applyFill="1" applyBorder="1" applyAlignment="1">
      <alignment vertical="center" wrapText="1"/>
    </xf>
    <xf numFmtId="0" fontId="36" fillId="0" borderId="10" xfId="0" applyFont="1" applyFill="1" applyBorder="1" applyAlignment="1">
      <alignment wrapText="1"/>
    </xf>
    <xf numFmtId="0" fontId="34" fillId="0" borderId="14" xfId="0" applyFont="1" applyFill="1" applyBorder="1"/>
    <xf numFmtId="49" fontId="18" fillId="0" borderId="18" xfId="0" applyNumberFormat="1" applyFont="1" applyFill="1" applyBorder="1" applyAlignment="1">
      <alignment horizontal="right" vertical="center"/>
    </xf>
    <xf numFmtId="49" fontId="18" fillId="0" borderId="19" xfId="0" applyNumberFormat="1" applyFont="1" applyFill="1" applyBorder="1" applyAlignment="1" applyProtection="1">
      <alignment horizontal="center" vertical="center"/>
      <protection locked="0"/>
    </xf>
    <xf numFmtId="0" fontId="18" fillId="0" borderId="19" xfId="0" applyFont="1" applyFill="1" applyBorder="1" applyAlignment="1">
      <alignment vertical="center" wrapText="1"/>
    </xf>
    <xf numFmtId="0" fontId="36" fillId="0" borderId="19" xfId="0" applyFont="1" applyFill="1" applyBorder="1" applyAlignment="1">
      <alignment horizontal="left" wrapText="1"/>
    </xf>
    <xf numFmtId="0" fontId="31" fillId="0" borderId="19" xfId="0" applyFont="1" applyFill="1" applyBorder="1" applyAlignment="1">
      <alignment horizontal="center" wrapText="1"/>
    </xf>
    <xf numFmtId="1" fontId="17" fillId="0" borderId="19" xfId="0" applyNumberFormat="1" applyFont="1" applyFill="1" applyBorder="1" applyAlignment="1" applyProtection="1">
      <alignment horizontal="center" vertical="center" wrapText="1"/>
      <protection locked="0"/>
    </xf>
    <xf numFmtId="0" fontId="18" fillId="0" borderId="19" xfId="0" applyFont="1" applyFill="1" applyBorder="1" applyAlignment="1">
      <alignment horizontal="center" vertical="center" wrapText="1"/>
    </xf>
    <xf numFmtId="0" fontId="18" fillId="0" borderId="19" xfId="0" applyFont="1" applyFill="1" applyBorder="1" applyAlignment="1">
      <alignment horizontal="center" vertical="center"/>
    </xf>
    <xf numFmtId="0" fontId="18" fillId="0" borderId="20" xfId="0" applyFont="1" applyFill="1" applyBorder="1" applyAlignment="1">
      <alignment horizontal="center" vertical="center"/>
    </xf>
    <xf numFmtId="49" fontId="17" fillId="0" borderId="21" xfId="0" applyNumberFormat="1" applyFont="1" applyFill="1" applyBorder="1" applyAlignment="1">
      <alignment horizontal="right" vertical="center"/>
    </xf>
    <xf numFmtId="49" fontId="17" fillId="0" borderId="16" xfId="0" applyNumberFormat="1" applyFont="1" applyFill="1" applyBorder="1" applyAlignment="1" applyProtection="1">
      <alignment horizontal="center" vertical="center"/>
      <protection locked="0"/>
    </xf>
    <xf numFmtId="0" fontId="17" fillId="0" borderId="16" xfId="0" applyFont="1" applyBorder="1" applyAlignment="1">
      <alignment vertical="center" wrapText="1"/>
    </xf>
    <xf numFmtId="49" fontId="17" fillId="0" borderId="18" xfId="0" applyNumberFormat="1" applyFont="1" applyFill="1" applyBorder="1" applyAlignment="1">
      <alignment horizontal="right" vertical="center"/>
    </xf>
    <xf numFmtId="49" fontId="17" fillId="0" borderId="19" xfId="0" applyNumberFormat="1" applyFont="1" applyFill="1" applyBorder="1" applyAlignment="1" applyProtection="1">
      <alignment horizontal="center" vertical="center"/>
      <protection locked="0"/>
    </xf>
    <xf numFmtId="0" fontId="17" fillId="0" borderId="22" xfId="0" applyFont="1" applyBorder="1" applyAlignment="1">
      <alignment vertical="center" wrapText="1"/>
    </xf>
    <xf numFmtId="49" fontId="21" fillId="0" borderId="10" xfId="0" applyNumberFormat="1" applyFont="1" applyFill="1" applyBorder="1" applyAlignment="1">
      <alignment horizontal="right" vertical="center"/>
    </xf>
    <xf numFmtId="0" fontId="21" fillId="0" borderId="10" xfId="0" applyFont="1" applyBorder="1" applyAlignment="1">
      <alignment vertical="center" wrapText="1"/>
    </xf>
    <xf numFmtId="0" fontId="27" fillId="0" borderId="10" xfId="0" applyFont="1" applyFill="1" applyBorder="1" applyAlignment="1">
      <alignment horizontal="left" wrapText="1"/>
    </xf>
    <xf numFmtId="1" fontId="21" fillId="0" borderId="19" xfId="0" applyNumberFormat="1" applyFont="1" applyFill="1" applyBorder="1" applyAlignment="1" applyProtection="1">
      <alignment horizontal="center" vertical="center" wrapText="1"/>
      <protection locked="0"/>
    </xf>
    <xf numFmtId="0" fontId="21" fillId="0" borderId="19" xfId="0" applyFont="1" applyFill="1" applyBorder="1" applyAlignment="1">
      <alignment horizontal="center" vertical="center" wrapText="1"/>
    </xf>
    <xf numFmtId="0" fontId="31" fillId="0" borderId="10" xfId="0" applyFont="1" applyFill="1" applyBorder="1" applyAlignment="1" applyProtection="1">
      <alignment vertical="center" wrapText="1"/>
      <protection locked="0"/>
    </xf>
    <xf numFmtId="0" fontId="18" fillId="0" borderId="19" xfId="0" applyFont="1" applyFill="1" applyBorder="1" applyAlignment="1">
      <alignment horizontal="center" wrapText="1"/>
    </xf>
    <xf numFmtId="0" fontId="39" fillId="0" borderId="10" xfId="0" applyFont="1" applyFill="1" applyBorder="1" applyAlignment="1" applyProtection="1">
      <alignment vertical="top" wrapText="1"/>
      <protection locked="0"/>
    </xf>
    <xf numFmtId="0" fontId="39" fillId="0" borderId="10" xfId="0" applyFont="1" applyFill="1" applyBorder="1" applyAlignment="1" applyProtection="1">
      <alignment horizontal="center" wrapText="1"/>
      <protection locked="0"/>
    </xf>
    <xf numFmtId="0" fontId="18" fillId="0" borderId="10" xfId="0" applyFont="1" applyFill="1" applyBorder="1" applyAlignment="1" applyProtection="1">
      <alignment vertical="center" wrapText="1"/>
      <protection locked="0"/>
    </xf>
    <xf numFmtId="0" fontId="39" fillId="0" borderId="10" xfId="0" applyFont="1" applyFill="1" applyBorder="1" applyAlignment="1" applyProtection="1">
      <alignment horizontal="center" vertical="center" wrapText="1"/>
      <protection locked="0"/>
    </xf>
    <xf numFmtId="0" fontId="18" fillId="0" borderId="16" xfId="0" applyFont="1" applyFill="1" applyBorder="1" applyAlignment="1" applyProtection="1">
      <alignment horizontal="center" vertical="center" wrapText="1"/>
      <protection locked="0"/>
    </xf>
    <xf numFmtId="0" fontId="18" fillId="0" borderId="16" xfId="0" applyFont="1" applyFill="1" applyBorder="1" applyAlignment="1">
      <alignment horizontal="left" wrapText="1"/>
    </xf>
    <xf numFmtId="0" fontId="18" fillId="0" borderId="19" xfId="0" applyFont="1" applyFill="1" applyBorder="1" applyAlignment="1">
      <alignment horizontal="left" wrapText="1"/>
    </xf>
    <xf numFmtId="49" fontId="17" fillId="17" borderId="10" xfId="0" applyNumberFormat="1" applyFont="1" applyFill="1" applyBorder="1" applyAlignment="1">
      <alignment horizontal="right" vertical="center"/>
    </xf>
    <xf numFmtId="49" fontId="34" fillId="0" borderId="10" xfId="0" applyNumberFormat="1" applyFont="1" applyBorder="1" applyAlignment="1" applyProtection="1">
      <alignment horizontal="center" vertical="center" wrapText="1"/>
      <protection locked="0"/>
    </xf>
    <xf numFmtId="0" fontId="17" fillId="0" borderId="10" xfId="0" applyFont="1" applyBorder="1" applyAlignment="1">
      <alignment horizontal="left" wrapText="1"/>
    </xf>
    <xf numFmtId="0" fontId="39" fillId="0" borderId="10" xfId="0" applyFont="1" applyFill="1" applyBorder="1" applyAlignment="1">
      <alignment horizontal="left" wrapText="1"/>
    </xf>
    <xf numFmtId="0" fontId="18" fillId="0" borderId="23" xfId="0" applyFont="1" applyFill="1" applyBorder="1" applyAlignment="1">
      <alignment horizontal="center" vertical="center" wrapText="1"/>
    </xf>
    <xf numFmtId="0" fontId="39" fillId="0" borderId="16" xfId="0" applyFont="1" applyFill="1" applyBorder="1" applyAlignment="1" applyProtection="1">
      <alignment horizontal="left" vertical="center" wrapText="1"/>
      <protection locked="0"/>
    </xf>
    <xf numFmtId="14" fontId="18" fillId="0" borderId="10" xfId="0" applyNumberFormat="1" applyFont="1" applyFill="1" applyBorder="1" applyAlignment="1" applyProtection="1">
      <alignment horizontal="center" vertical="top" wrapText="1"/>
      <protection locked="0"/>
    </xf>
    <xf numFmtId="14" fontId="18" fillId="0" borderId="10" xfId="0" applyNumberFormat="1" applyFont="1" applyFill="1" applyBorder="1" applyAlignment="1" applyProtection="1">
      <alignment horizontal="center" vertical="center" wrapText="1"/>
      <protection locked="0"/>
    </xf>
    <xf numFmtId="0" fontId="24" fillId="0" borderId="0" xfId="0" applyFont="1" applyAlignment="1">
      <alignment horizontal="left" wrapText="1"/>
    </xf>
    <xf numFmtId="49" fontId="17" fillId="0" borderId="0" xfId="0" applyNumberFormat="1" applyFont="1" applyFill="1" applyAlignment="1">
      <alignment horizontal="center"/>
    </xf>
    <xf numFmtId="49" fontId="25" fillId="0" borderId="27" xfId="0" applyNumberFormat="1" applyFont="1" applyFill="1" applyBorder="1" applyAlignment="1">
      <alignment horizontal="center" wrapText="1"/>
    </xf>
    <xf numFmtId="49" fontId="25" fillId="0" borderId="21" xfId="0" applyNumberFormat="1" applyFont="1" applyFill="1" applyBorder="1" applyAlignment="1">
      <alignment horizontal="center" wrapText="1"/>
    </xf>
    <xf numFmtId="0" fontId="25" fillId="0" borderId="24" xfId="0" applyFont="1" applyFill="1" applyBorder="1" applyAlignment="1">
      <alignment horizontal="center" wrapText="1"/>
    </xf>
    <xf numFmtId="0" fontId="25" fillId="0" borderId="16" xfId="0" applyFont="1" applyFill="1" applyBorder="1" applyAlignment="1">
      <alignment horizontal="center" wrapText="1"/>
    </xf>
    <xf numFmtId="0" fontId="25" fillId="0" borderId="24" xfId="0" applyFont="1" applyBorder="1" applyAlignment="1">
      <alignment horizontal="center" vertical="center" wrapText="1"/>
    </xf>
    <xf numFmtId="0" fontId="25" fillId="0" borderId="16"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16"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16" xfId="0" applyFont="1" applyBorder="1" applyAlignment="1">
      <alignment horizontal="center" vertical="center" wrapText="1"/>
    </xf>
    <xf numFmtId="0" fontId="25" fillId="0" borderId="24"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center" vertical="center" wrapText="1"/>
    </xf>
    <xf numFmtId="0" fontId="26" fillId="0" borderId="25" xfId="0" applyFont="1" applyBorder="1" applyAlignment="1">
      <alignment horizontal="center" vertical="center" wrapText="1"/>
    </xf>
    <xf numFmtId="0" fontId="26" fillId="0" borderId="26" xfId="0" applyFont="1" applyBorder="1" applyAlignment="1">
      <alignment horizontal="center" vertical="center" wrapText="1"/>
    </xf>
    <xf numFmtId="0" fontId="36" fillId="0" borderId="10" xfId="0" applyFont="1" applyFill="1" applyBorder="1" applyAlignment="1" applyProtection="1">
      <alignment horizontal="left" vertical="center" wrapText="1"/>
      <protection locked="0"/>
    </xf>
    <xf numFmtId="0" fontId="18" fillId="0" borderId="19"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16" xfId="0" applyFont="1" applyFill="1" applyBorder="1" applyAlignment="1" applyProtection="1">
      <alignment horizontal="center" vertical="center" wrapText="1"/>
      <protection locked="0"/>
    </xf>
    <xf numFmtId="0" fontId="36" fillId="0" borderId="19" xfId="0" applyFont="1" applyFill="1" applyBorder="1" applyAlignment="1" applyProtection="1">
      <alignment horizontal="center" vertical="center" wrapText="1"/>
      <protection locked="0"/>
    </xf>
    <xf numFmtId="0" fontId="36" fillId="0" borderId="22" xfId="0" applyFont="1" applyFill="1" applyBorder="1" applyAlignment="1" applyProtection="1">
      <alignment horizontal="center" vertical="center" wrapText="1"/>
      <protection locked="0"/>
    </xf>
    <xf numFmtId="0" fontId="36" fillId="0" borderId="16" xfId="0" applyFont="1" applyFill="1" applyBorder="1" applyAlignment="1" applyProtection="1">
      <alignment horizontal="center" vertical="center" wrapText="1"/>
      <protection locked="0"/>
    </xf>
    <xf numFmtId="0" fontId="36" fillId="0" borderId="10" xfId="0" applyFont="1" applyFill="1" applyBorder="1" applyAlignment="1" applyProtection="1">
      <alignment horizontal="left" vertical="top" wrapText="1"/>
      <protection locked="0"/>
    </xf>
    <xf numFmtId="0" fontId="17" fillId="0" borderId="0" xfId="0" applyFont="1" applyBorder="1" applyAlignment="1">
      <alignment horizontal="left" wrapText="1"/>
    </xf>
    <xf numFmtId="0" fontId="36" fillId="0" borderId="19" xfId="0" applyFont="1" applyFill="1" applyBorder="1" applyAlignment="1">
      <alignment horizontal="center" vertical="center" wrapText="1"/>
    </xf>
    <xf numFmtId="0" fontId="36" fillId="0" borderId="22" xfId="0" applyFont="1" applyFill="1" applyBorder="1" applyAlignment="1">
      <alignment horizontal="center" vertical="center" wrapText="1"/>
    </xf>
    <xf numFmtId="0" fontId="36" fillId="0" borderId="16" xfId="0" applyFont="1" applyFill="1" applyBorder="1" applyAlignment="1">
      <alignment horizontal="center" vertical="center" wrapText="1"/>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5"/>
  <sheetViews>
    <sheetView tabSelected="1" view="pageBreakPreview" topLeftCell="A10" zoomScale="25" zoomScaleNormal="25" zoomScaleSheetLayoutView="25" workbookViewId="0">
      <pane xSplit="4" ySplit="3" topLeftCell="E13" activePane="bottomRight" state="frozen"/>
      <selection activeCell="A10" sqref="A10"/>
      <selection pane="topRight" activeCell="E10" sqref="E10"/>
      <selection pane="bottomLeft" activeCell="A13" sqref="A13"/>
      <selection pane="bottomRight" activeCell="I23" sqref="I23"/>
    </sheetView>
  </sheetViews>
  <sheetFormatPr defaultRowHeight="12.75" x14ac:dyDescent="0.2"/>
  <cols>
    <col min="1" max="1" width="15.28515625" style="66" customWidth="1"/>
    <col min="2" max="2" width="15.42578125" style="33" customWidth="1"/>
    <col min="3" max="3" width="15.7109375" style="33" customWidth="1"/>
    <col min="4" max="4" width="45.85546875" style="33" customWidth="1"/>
    <col min="5" max="5" width="70.5703125" style="172" customWidth="1"/>
    <col min="6" max="6" width="25.5703125" style="147" customWidth="1"/>
    <col min="7" max="7" width="15.85546875" style="147" customWidth="1"/>
    <col min="8" max="8" width="16.7109375" style="33" customWidth="1"/>
    <col min="9" max="10" width="17" style="33" customWidth="1"/>
    <col min="11" max="11" width="17.5703125" style="33" customWidth="1"/>
    <col min="12" max="16384" width="9.140625" style="33"/>
  </cols>
  <sheetData>
    <row r="1" spans="1:12" ht="15.75" x14ac:dyDescent="0.25">
      <c r="H1" s="34" t="s">
        <v>0</v>
      </c>
      <c r="I1" s="34"/>
      <c r="J1" s="34"/>
    </row>
    <row r="2" spans="1:12" ht="15.75" x14ac:dyDescent="0.25">
      <c r="H2" s="34" t="s">
        <v>151</v>
      </c>
      <c r="I2" s="34"/>
      <c r="J2" s="34"/>
    </row>
    <row r="3" spans="1:12" ht="15.75" x14ac:dyDescent="0.25">
      <c r="H3" s="34" t="s">
        <v>55</v>
      </c>
      <c r="I3" s="34"/>
      <c r="J3" s="34"/>
    </row>
    <row r="4" spans="1:12" ht="15.75" x14ac:dyDescent="0.25">
      <c r="H4" s="34" t="s">
        <v>152</v>
      </c>
      <c r="I4" s="34"/>
      <c r="J4" s="34"/>
    </row>
    <row r="5" spans="1:12" ht="15.75" customHeight="1" x14ac:dyDescent="0.2">
      <c r="H5" s="233"/>
      <c r="I5" s="233"/>
      <c r="J5" s="233"/>
    </row>
    <row r="6" spans="1:12" ht="35.25" customHeight="1" x14ac:dyDescent="0.2">
      <c r="H6" s="233"/>
      <c r="I6" s="233"/>
      <c r="J6" s="233"/>
    </row>
    <row r="7" spans="1:12" ht="18.75" x14ac:dyDescent="0.3">
      <c r="A7" s="234" t="s">
        <v>370</v>
      </c>
      <c r="B7" s="234"/>
      <c r="C7" s="234"/>
      <c r="D7" s="234"/>
      <c r="E7" s="234"/>
      <c r="F7" s="234"/>
      <c r="G7" s="234"/>
      <c r="H7" s="234"/>
      <c r="I7" s="234"/>
      <c r="J7" s="234"/>
      <c r="K7" s="35"/>
    </row>
    <row r="8" spans="1:12" ht="18.75" x14ac:dyDescent="0.3">
      <c r="A8" s="234" t="s">
        <v>371</v>
      </c>
      <c r="B8" s="234"/>
      <c r="C8" s="234"/>
      <c r="D8" s="234"/>
      <c r="E8" s="234"/>
      <c r="F8" s="234"/>
      <c r="G8" s="234"/>
      <c r="H8" s="234"/>
      <c r="I8" s="234"/>
      <c r="J8" s="234"/>
      <c r="K8" s="35"/>
    </row>
    <row r="9" spans="1:12" ht="19.5" thickBot="1" x14ac:dyDescent="0.35">
      <c r="B9" s="35"/>
      <c r="C9" s="35"/>
      <c r="D9" s="35"/>
      <c r="E9" s="173"/>
      <c r="F9" s="148"/>
      <c r="G9" s="148"/>
      <c r="H9" s="35"/>
      <c r="I9" s="35"/>
      <c r="J9" s="35"/>
      <c r="K9" s="35"/>
    </row>
    <row r="10" spans="1:12" ht="111" customHeight="1" x14ac:dyDescent="0.3">
      <c r="A10" s="235" t="s">
        <v>374</v>
      </c>
      <c r="B10" s="237" t="s">
        <v>375</v>
      </c>
      <c r="C10" s="239" t="s">
        <v>376</v>
      </c>
      <c r="D10" s="239" t="s">
        <v>377</v>
      </c>
      <c r="E10" s="241" t="s">
        <v>378</v>
      </c>
      <c r="F10" s="239" t="s">
        <v>379</v>
      </c>
      <c r="G10" s="243" t="s">
        <v>380</v>
      </c>
      <c r="H10" s="245" t="s">
        <v>1</v>
      </c>
      <c r="I10" s="247" t="s">
        <v>2</v>
      </c>
      <c r="J10" s="248"/>
      <c r="K10" s="35"/>
    </row>
    <row r="11" spans="1:12" ht="42.75" x14ac:dyDescent="0.3">
      <c r="A11" s="236"/>
      <c r="B11" s="238"/>
      <c r="C11" s="240"/>
      <c r="D11" s="240"/>
      <c r="E11" s="242"/>
      <c r="F11" s="240"/>
      <c r="G11" s="244"/>
      <c r="H11" s="246"/>
      <c r="I11" s="141" t="s">
        <v>381</v>
      </c>
      <c r="J11" s="142" t="s">
        <v>382</v>
      </c>
      <c r="K11" s="35"/>
    </row>
    <row r="12" spans="1:12" ht="18.75" x14ac:dyDescent="0.3">
      <c r="A12" s="112" t="s">
        <v>372</v>
      </c>
      <c r="B12" s="73">
        <v>2</v>
      </c>
      <c r="C12" s="74">
        <v>3</v>
      </c>
      <c r="D12" s="74">
        <v>4</v>
      </c>
      <c r="E12" s="174">
        <v>5</v>
      </c>
      <c r="F12" s="74">
        <v>6</v>
      </c>
      <c r="G12" s="145">
        <v>7</v>
      </c>
      <c r="H12" s="75">
        <v>8</v>
      </c>
      <c r="I12" s="76">
        <v>9</v>
      </c>
      <c r="J12" s="113">
        <v>10</v>
      </c>
      <c r="K12" s="35"/>
    </row>
    <row r="13" spans="1:12" s="36" customFormat="1" ht="56.25" customHeight="1" x14ac:dyDescent="0.3">
      <c r="A13" s="114" t="s">
        <v>167</v>
      </c>
      <c r="B13" s="77"/>
      <c r="C13" s="77"/>
      <c r="D13" s="78" t="s">
        <v>3</v>
      </c>
      <c r="E13" s="175"/>
      <c r="F13" s="84"/>
      <c r="G13" s="146">
        <f>H13+I13</f>
        <v>5946332</v>
      </c>
      <c r="H13" s="79">
        <f>H17+H21+H22+H23+H25+H26+H38+H39+H43+H45+H40+H42+H24+H15+H30</f>
        <v>5110131</v>
      </c>
      <c r="I13" s="79">
        <f>I17+I21+I22+I23+I25+I26+I38+I39+I43+I45+I40+I42+I24</f>
        <v>836201</v>
      </c>
      <c r="J13" s="115">
        <f>J33</f>
        <v>27379</v>
      </c>
      <c r="L13" s="155"/>
    </row>
    <row r="14" spans="1:12" s="37" customFormat="1" ht="56.25" hidden="1" x14ac:dyDescent="0.3">
      <c r="A14" s="114" t="s">
        <v>70</v>
      </c>
      <c r="B14" s="7"/>
      <c r="C14" s="7"/>
      <c r="D14" s="78" t="s">
        <v>3</v>
      </c>
      <c r="E14" s="175"/>
      <c r="F14" s="84"/>
      <c r="G14" s="149">
        <f t="shared" ref="G14:G80" si="0">H14+I14</f>
        <v>0</v>
      </c>
      <c r="H14" s="6"/>
      <c r="I14" s="6"/>
      <c r="J14" s="116"/>
    </row>
    <row r="15" spans="1:12" s="37" customFormat="1" ht="75" hidden="1" x14ac:dyDescent="0.3">
      <c r="A15" s="143" t="s">
        <v>398</v>
      </c>
      <c r="B15" s="7" t="s">
        <v>400</v>
      </c>
      <c r="C15" s="7"/>
      <c r="D15" s="89" t="s">
        <v>402</v>
      </c>
      <c r="E15" s="175"/>
      <c r="F15" s="84"/>
      <c r="G15" s="149">
        <f t="shared" si="0"/>
        <v>100000</v>
      </c>
      <c r="H15" s="6">
        <f>H16</f>
        <v>100000</v>
      </c>
      <c r="I15" s="6"/>
      <c r="J15" s="116"/>
    </row>
    <row r="16" spans="1:12" s="38" customFormat="1" ht="37.5" x14ac:dyDescent="0.3">
      <c r="A16" s="144" t="s">
        <v>399</v>
      </c>
      <c r="B16" s="14" t="s">
        <v>401</v>
      </c>
      <c r="C16" s="14" t="s">
        <v>351</v>
      </c>
      <c r="D16" s="30" t="s">
        <v>403</v>
      </c>
      <c r="E16" s="175" t="s">
        <v>435</v>
      </c>
      <c r="F16" s="84" t="s">
        <v>528</v>
      </c>
      <c r="G16" s="150">
        <f t="shared" si="0"/>
        <v>100000</v>
      </c>
      <c r="H16" s="72">
        <v>100000</v>
      </c>
      <c r="I16" s="72"/>
      <c r="J16" s="117"/>
    </row>
    <row r="17" spans="1:11" s="37" customFormat="1" ht="37.5" hidden="1" x14ac:dyDescent="0.3">
      <c r="A17" s="68" t="s">
        <v>307</v>
      </c>
      <c r="B17" s="24" t="s">
        <v>292</v>
      </c>
      <c r="C17" s="24"/>
      <c r="D17" s="80" t="s">
        <v>72</v>
      </c>
      <c r="E17" s="175"/>
      <c r="F17" s="84"/>
      <c r="G17" s="149">
        <f t="shared" si="0"/>
        <v>0</v>
      </c>
      <c r="H17" s="6">
        <f>H18</f>
        <v>0</v>
      </c>
      <c r="I17" s="6">
        <f>I18</f>
        <v>0</v>
      </c>
      <c r="J17" s="116"/>
    </row>
    <row r="18" spans="1:11" s="19" customFormat="1" ht="93.75" hidden="1" x14ac:dyDescent="0.3">
      <c r="A18" s="70" t="s">
        <v>308</v>
      </c>
      <c r="B18" s="14" t="s">
        <v>294</v>
      </c>
      <c r="C18" s="14" t="s">
        <v>5</v>
      </c>
      <c r="D18" s="81" t="s">
        <v>306</v>
      </c>
      <c r="E18" s="175" t="s">
        <v>383</v>
      </c>
      <c r="F18" s="84"/>
      <c r="G18" s="149">
        <f t="shared" si="0"/>
        <v>0</v>
      </c>
      <c r="H18" s="82"/>
      <c r="I18" s="72"/>
      <c r="J18" s="117"/>
      <c r="K18" s="38"/>
    </row>
    <row r="19" spans="1:11" s="19" customFormat="1" ht="93.75" hidden="1" x14ac:dyDescent="0.3">
      <c r="A19" s="70" t="s">
        <v>71</v>
      </c>
      <c r="B19" s="14" t="s">
        <v>98</v>
      </c>
      <c r="C19" s="14" t="s">
        <v>5</v>
      </c>
      <c r="D19" s="81" t="s">
        <v>73</v>
      </c>
      <c r="E19" s="175" t="s">
        <v>132</v>
      </c>
      <c r="F19" s="84"/>
      <c r="G19" s="149">
        <f t="shared" si="0"/>
        <v>0</v>
      </c>
      <c r="H19" s="72"/>
      <c r="I19" s="72"/>
      <c r="J19" s="117"/>
      <c r="K19" s="38"/>
    </row>
    <row r="20" spans="1:11" s="19" customFormat="1" ht="39.75" hidden="1" customHeight="1" x14ac:dyDescent="0.3">
      <c r="A20" s="70" t="s">
        <v>71</v>
      </c>
      <c r="B20" s="14" t="s">
        <v>98</v>
      </c>
      <c r="C20" s="14" t="s">
        <v>5</v>
      </c>
      <c r="D20" s="81" t="s">
        <v>73</v>
      </c>
      <c r="E20" s="175" t="s">
        <v>148</v>
      </c>
      <c r="F20" s="84"/>
      <c r="G20" s="149">
        <f t="shared" si="0"/>
        <v>0</v>
      </c>
      <c r="H20" s="72"/>
      <c r="I20" s="72"/>
      <c r="J20" s="117"/>
      <c r="K20" s="38"/>
    </row>
    <row r="21" spans="1:11" s="1" customFormat="1" ht="36.75" customHeight="1" x14ac:dyDescent="0.2">
      <c r="A21" s="68" t="s">
        <v>174</v>
      </c>
      <c r="B21" s="7" t="s">
        <v>175</v>
      </c>
      <c r="C21" s="7" t="s">
        <v>50</v>
      </c>
      <c r="D21" s="80" t="s">
        <v>84</v>
      </c>
      <c r="E21" s="176" t="s">
        <v>457</v>
      </c>
      <c r="F21" s="84" t="s">
        <v>508</v>
      </c>
      <c r="G21" s="149">
        <f t="shared" si="0"/>
        <v>665000</v>
      </c>
      <c r="H21" s="6">
        <v>665000</v>
      </c>
      <c r="I21" s="6"/>
      <c r="J21" s="116"/>
    </row>
    <row r="22" spans="1:11" s="39" customFormat="1" ht="37.5" x14ac:dyDescent="0.2">
      <c r="A22" s="68" t="s">
        <v>174</v>
      </c>
      <c r="B22" s="7" t="s">
        <v>175</v>
      </c>
      <c r="C22" s="7" t="s">
        <v>50</v>
      </c>
      <c r="D22" s="80" t="s">
        <v>84</v>
      </c>
      <c r="E22" s="176" t="s">
        <v>397</v>
      </c>
      <c r="F22" s="84" t="s">
        <v>530</v>
      </c>
      <c r="G22" s="149">
        <f t="shared" si="0"/>
        <v>490000</v>
      </c>
      <c r="H22" s="6">
        <v>490000</v>
      </c>
      <c r="I22" s="6"/>
      <c r="J22" s="116"/>
    </row>
    <row r="23" spans="1:11" s="1" customFormat="1" ht="84.75" customHeight="1" x14ac:dyDescent="0.3">
      <c r="A23" s="67" t="s">
        <v>176</v>
      </c>
      <c r="B23" s="7" t="s">
        <v>177</v>
      </c>
      <c r="C23" s="7" t="s">
        <v>11</v>
      </c>
      <c r="D23" s="83" t="s">
        <v>93</v>
      </c>
      <c r="E23" s="175" t="s">
        <v>384</v>
      </c>
      <c r="F23" s="84" t="s">
        <v>531</v>
      </c>
      <c r="G23" s="149">
        <f t="shared" si="0"/>
        <v>150000</v>
      </c>
      <c r="H23" s="6">
        <v>150000</v>
      </c>
      <c r="I23" s="6"/>
      <c r="J23" s="116"/>
    </row>
    <row r="24" spans="1:11" s="1" customFormat="1" ht="60" hidden="1" customHeight="1" x14ac:dyDescent="0.2">
      <c r="A24" s="67" t="s">
        <v>352</v>
      </c>
      <c r="B24" s="7" t="s">
        <v>316</v>
      </c>
      <c r="C24" s="26" t="s">
        <v>12</v>
      </c>
      <c r="D24" s="25" t="s">
        <v>85</v>
      </c>
      <c r="E24" s="175" t="s">
        <v>353</v>
      </c>
      <c r="F24" s="84"/>
      <c r="G24" s="149">
        <f t="shared" si="0"/>
        <v>0</v>
      </c>
      <c r="H24" s="6"/>
      <c r="I24" s="6"/>
      <c r="J24" s="116"/>
    </row>
    <row r="25" spans="1:11" s="1" customFormat="1" ht="45" customHeight="1" x14ac:dyDescent="0.2">
      <c r="A25" s="68" t="s">
        <v>178</v>
      </c>
      <c r="B25" s="7" t="s">
        <v>179</v>
      </c>
      <c r="C25" s="7" t="s">
        <v>12</v>
      </c>
      <c r="D25" s="43" t="s">
        <v>180</v>
      </c>
      <c r="E25" s="176" t="s">
        <v>385</v>
      </c>
      <c r="F25" s="84" t="s">
        <v>477</v>
      </c>
      <c r="G25" s="149">
        <f t="shared" si="0"/>
        <v>92395</v>
      </c>
      <c r="H25" s="6">
        <v>92395</v>
      </c>
      <c r="I25" s="6"/>
      <c r="J25" s="116"/>
    </row>
    <row r="26" spans="1:11" s="1" customFormat="1" ht="45" hidden="1" customHeight="1" x14ac:dyDescent="0.2">
      <c r="A26" s="68" t="s">
        <v>182</v>
      </c>
      <c r="B26" s="7" t="s">
        <v>183</v>
      </c>
      <c r="C26" s="7"/>
      <c r="D26" s="43" t="s">
        <v>185</v>
      </c>
      <c r="E26" s="176"/>
      <c r="F26" s="158"/>
      <c r="G26" s="149">
        <f t="shared" si="0"/>
        <v>2990115</v>
      </c>
      <c r="H26" s="6">
        <f>H27+H29+H31+H32+H33+H34+H35+H37+H36+H28</f>
        <v>2962736</v>
      </c>
      <c r="I26" s="6">
        <f>I27+I29+I31+I32+I33+I34+I35+I37+I36</f>
        <v>27379</v>
      </c>
      <c r="J26" s="6">
        <f>J27+J29+J31+J32+J33+J34+J35+J37+J36</f>
        <v>27379</v>
      </c>
    </row>
    <row r="27" spans="1:11" s="40" customFormat="1" ht="56.25" x14ac:dyDescent="0.2">
      <c r="A27" s="70" t="s">
        <v>181</v>
      </c>
      <c r="B27" s="14" t="s">
        <v>184</v>
      </c>
      <c r="C27" s="14" t="s">
        <v>12</v>
      </c>
      <c r="D27" s="44" t="s">
        <v>186</v>
      </c>
      <c r="E27" s="175" t="s">
        <v>386</v>
      </c>
      <c r="F27" s="84" t="s">
        <v>503</v>
      </c>
      <c r="G27" s="149">
        <f t="shared" si="0"/>
        <v>435115</v>
      </c>
      <c r="H27" s="72">
        <v>435115</v>
      </c>
      <c r="I27" s="72"/>
      <c r="J27" s="117"/>
    </row>
    <row r="28" spans="1:11" s="40" customFormat="1" ht="47.25" customHeight="1" x14ac:dyDescent="0.2">
      <c r="A28" s="70" t="s">
        <v>181</v>
      </c>
      <c r="B28" s="14" t="s">
        <v>184</v>
      </c>
      <c r="C28" s="14" t="s">
        <v>12</v>
      </c>
      <c r="D28" s="44" t="s">
        <v>186</v>
      </c>
      <c r="E28" s="175" t="s">
        <v>455</v>
      </c>
      <c r="F28" s="84" t="s">
        <v>476</v>
      </c>
      <c r="G28" s="149">
        <f t="shared" si="0"/>
        <v>450000</v>
      </c>
      <c r="H28" s="72">
        <v>450000</v>
      </c>
      <c r="I28" s="72"/>
      <c r="J28" s="117"/>
    </row>
    <row r="29" spans="1:11" s="41" customFormat="1" ht="56.25" x14ac:dyDescent="0.2">
      <c r="A29" s="70" t="s">
        <v>181</v>
      </c>
      <c r="B29" s="14" t="s">
        <v>184</v>
      </c>
      <c r="C29" s="14" t="s">
        <v>12</v>
      </c>
      <c r="D29" s="44" t="s">
        <v>186</v>
      </c>
      <c r="E29" s="176" t="s">
        <v>387</v>
      </c>
      <c r="F29" s="84" t="s">
        <v>532</v>
      </c>
      <c r="G29" s="149">
        <f t="shared" si="0"/>
        <v>50000</v>
      </c>
      <c r="H29" s="18">
        <v>50000</v>
      </c>
      <c r="I29" s="72"/>
      <c r="J29" s="117"/>
    </row>
    <row r="30" spans="1:11" s="41" customFormat="1" ht="37.5" x14ac:dyDescent="0.2">
      <c r="A30" s="70" t="s">
        <v>181</v>
      </c>
      <c r="B30" s="14" t="s">
        <v>184</v>
      </c>
      <c r="C30" s="14" t="s">
        <v>12</v>
      </c>
      <c r="D30" s="44" t="s">
        <v>186</v>
      </c>
      <c r="E30" s="218" t="s">
        <v>611</v>
      </c>
      <c r="F30" s="232">
        <v>43574</v>
      </c>
      <c r="G30" s="149">
        <f t="shared" si="0"/>
        <v>200000</v>
      </c>
      <c r="H30" s="18">
        <v>200000</v>
      </c>
      <c r="I30" s="72"/>
      <c r="J30" s="117"/>
    </row>
    <row r="31" spans="1:11" s="19" customFormat="1" ht="37.5" x14ac:dyDescent="0.2">
      <c r="A31" s="70" t="s">
        <v>181</v>
      </c>
      <c r="B31" s="14" t="s">
        <v>184</v>
      </c>
      <c r="C31" s="14" t="s">
        <v>12</v>
      </c>
      <c r="D31" s="44" t="s">
        <v>186</v>
      </c>
      <c r="E31" s="176" t="s">
        <v>388</v>
      </c>
      <c r="F31" s="84" t="s">
        <v>507</v>
      </c>
      <c r="G31" s="149">
        <f t="shared" si="0"/>
        <v>450000</v>
      </c>
      <c r="H31" s="72">
        <v>450000</v>
      </c>
      <c r="I31" s="72"/>
      <c r="J31" s="117"/>
    </row>
    <row r="32" spans="1:11" s="42" customFormat="1" ht="37.5" x14ac:dyDescent="0.2">
      <c r="A32" s="70" t="s">
        <v>181</v>
      </c>
      <c r="B32" s="14" t="s">
        <v>184</v>
      </c>
      <c r="C32" s="14" t="s">
        <v>12</v>
      </c>
      <c r="D32" s="44" t="s">
        <v>186</v>
      </c>
      <c r="E32" s="176" t="s">
        <v>389</v>
      </c>
      <c r="F32" s="84" t="s">
        <v>526</v>
      </c>
      <c r="G32" s="149">
        <f t="shared" si="0"/>
        <v>100000</v>
      </c>
      <c r="H32" s="72">
        <v>100000</v>
      </c>
      <c r="I32" s="18"/>
      <c r="J32" s="118"/>
    </row>
    <row r="33" spans="1:11" s="19" customFormat="1" ht="99.75" customHeight="1" x14ac:dyDescent="0.2">
      <c r="A33" s="70" t="s">
        <v>181</v>
      </c>
      <c r="B33" s="14" t="s">
        <v>184</v>
      </c>
      <c r="C33" s="14" t="s">
        <v>12</v>
      </c>
      <c r="D33" s="50" t="s">
        <v>186</v>
      </c>
      <c r="E33" s="176" t="s">
        <v>390</v>
      </c>
      <c r="F33" s="84" t="s">
        <v>506</v>
      </c>
      <c r="G33" s="149">
        <f t="shared" si="0"/>
        <v>1260000</v>
      </c>
      <c r="H33" s="72">
        <v>1232621</v>
      </c>
      <c r="I33" s="72">
        <v>27379</v>
      </c>
      <c r="J33" s="117">
        <v>27379</v>
      </c>
    </row>
    <row r="34" spans="1:11" s="19" customFormat="1" ht="56.25" x14ac:dyDescent="0.2">
      <c r="A34" s="70" t="s">
        <v>181</v>
      </c>
      <c r="B34" s="14" t="s">
        <v>184</v>
      </c>
      <c r="C34" s="14" t="s">
        <v>12</v>
      </c>
      <c r="D34" s="50" t="s">
        <v>186</v>
      </c>
      <c r="E34" s="176" t="s">
        <v>391</v>
      </c>
      <c r="F34" s="84" t="s">
        <v>509</v>
      </c>
      <c r="G34" s="149">
        <f t="shared" si="0"/>
        <v>100000</v>
      </c>
      <c r="H34" s="72">
        <v>100000</v>
      </c>
      <c r="I34" s="72"/>
      <c r="J34" s="117"/>
    </row>
    <row r="35" spans="1:11" s="19" customFormat="1" ht="37.5" x14ac:dyDescent="0.2">
      <c r="A35" s="70" t="s">
        <v>181</v>
      </c>
      <c r="B35" s="14" t="s">
        <v>184</v>
      </c>
      <c r="C35" s="14" t="s">
        <v>12</v>
      </c>
      <c r="D35" s="50" t="s">
        <v>186</v>
      </c>
      <c r="E35" s="176" t="s">
        <v>460</v>
      </c>
      <c r="F35" s="84" t="s">
        <v>475</v>
      </c>
      <c r="G35" s="149">
        <f t="shared" si="0"/>
        <v>75000</v>
      </c>
      <c r="H35" s="72">
        <v>75000</v>
      </c>
      <c r="I35" s="72"/>
      <c r="J35" s="117"/>
    </row>
    <row r="36" spans="1:11" s="19" customFormat="1" ht="37.5" x14ac:dyDescent="0.2">
      <c r="A36" s="70" t="s">
        <v>181</v>
      </c>
      <c r="B36" s="14" t="s">
        <v>184</v>
      </c>
      <c r="C36" s="14" t="s">
        <v>12</v>
      </c>
      <c r="D36" s="50" t="s">
        <v>186</v>
      </c>
      <c r="E36" s="176" t="s">
        <v>392</v>
      </c>
      <c r="F36" s="84" t="s">
        <v>478</v>
      </c>
      <c r="G36" s="149">
        <f t="shared" si="0"/>
        <v>20000</v>
      </c>
      <c r="H36" s="72">
        <v>20000</v>
      </c>
      <c r="I36" s="72"/>
      <c r="J36" s="117"/>
    </row>
    <row r="37" spans="1:11" s="40" customFormat="1" ht="37.5" x14ac:dyDescent="0.2">
      <c r="A37" s="70" t="s">
        <v>181</v>
      </c>
      <c r="B37" s="14" t="s">
        <v>184</v>
      </c>
      <c r="C37" s="14" t="s">
        <v>12</v>
      </c>
      <c r="D37" s="44" t="s">
        <v>186</v>
      </c>
      <c r="E37" s="176" t="s">
        <v>393</v>
      </c>
      <c r="F37" s="84" t="s">
        <v>527</v>
      </c>
      <c r="G37" s="149">
        <f t="shared" si="0"/>
        <v>50000</v>
      </c>
      <c r="H37" s="72">
        <v>50000</v>
      </c>
      <c r="I37" s="72"/>
      <c r="J37" s="117"/>
    </row>
    <row r="38" spans="1:11" s="1" customFormat="1" ht="56.25" x14ac:dyDescent="0.2">
      <c r="A38" s="68" t="s">
        <v>191</v>
      </c>
      <c r="B38" s="7" t="s">
        <v>187</v>
      </c>
      <c r="C38" s="7" t="s">
        <v>16</v>
      </c>
      <c r="D38" s="43" t="s">
        <v>283</v>
      </c>
      <c r="E38" s="176" t="s">
        <v>394</v>
      </c>
      <c r="F38" s="84" t="s">
        <v>525</v>
      </c>
      <c r="G38" s="149">
        <f t="shared" si="0"/>
        <v>615000</v>
      </c>
      <c r="H38" s="6">
        <v>50000</v>
      </c>
      <c r="I38" s="6">
        <v>565000</v>
      </c>
      <c r="J38" s="116">
        <v>565000</v>
      </c>
    </row>
    <row r="39" spans="1:11" s="1" customFormat="1" ht="18.75" hidden="1" x14ac:dyDescent="0.2">
      <c r="A39" s="68"/>
      <c r="B39" s="7"/>
      <c r="C39" s="7"/>
      <c r="D39" s="43"/>
      <c r="E39" s="176"/>
      <c r="F39" s="159"/>
      <c r="G39" s="149">
        <f t="shared" si="0"/>
        <v>0</v>
      </c>
      <c r="H39" s="6"/>
      <c r="I39" s="6"/>
      <c r="J39" s="116"/>
    </row>
    <row r="40" spans="1:11" s="1" customFormat="1" ht="29.25" hidden="1" customHeight="1" x14ac:dyDescent="0.2">
      <c r="A40" s="68" t="s">
        <v>323</v>
      </c>
      <c r="B40" s="7" t="s">
        <v>326</v>
      </c>
      <c r="C40" s="7"/>
      <c r="D40" s="43" t="s">
        <v>330</v>
      </c>
      <c r="E40" s="249" t="s">
        <v>395</v>
      </c>
      <c r="F40" s="250" t="s">
        <v>510</v>
      </c>
      <c r="G40" s="149">
        <f t="shared" si="0"/>
        <v>182822</v>
      </c>
      <c r="H40" s="6">
        <f>H41</f>
        <v>0</v>
      </c>
      <c r="I40" s="6">
        <f>I41</f>
        <v>182822</v>
      </c>
      <c r="J40" s="116"/>
    </row>
    <row r="41" spans="1:11" s="19" customFormat="1" ht="37.5" x14ac:dyDescent="0.2">
      <c r="A41" s="17" t="s">
        <v>324</v>
      </c>
      <c r="B41" s="14" t="s">
        <v>327</v>
      </c>
      <c r="C41" s="14" t="s">
        <v>329</v>
      </c>
      <c r="D41" s="44" t="s">
        <v>331</v>
      </c>
      <c r="E41" s="249"/>
      <c r="F41" s="251"/>
      <c r="G41" s="149">
        <f t="shared" si="0"/>
        <v>182822</v>
      </c>
      <c r="H41" s="72"/>
      <c r="I41" s="72">
        <v>182822</v>
      </c>
      <c r="J41" s="117"/>
    </row>
    <row r="42" spans="1:11" s="1" customFormat="1" ht="37.5" x14ac:dyDescent="0.2">
      <c r="A42" s="68" t="s">
        <v>325</v>
      </c>
      <c r="B42" s="7" t="s">
        <v>328</v>
      </c>
      <c r="C42" s="7" t="s">
        <v>14</v>
      </c>
      <c r="D42" s="43" t="s">
        <v>332</v>
      </c>
      <c r="E42" s="249"/>
      <c r="F42" s="252"/>
      <c r="G42" s="149">
        <f t="shared" si="0"/>
        <v>61000</v>
      </c>
      <c r="H42" s="6"/>
      <c r="I42" s="6">
        <v>61000</v>
      </c>
      <c r="J42" s="116"/>
    </row>
    <row r="43" spans="1:11" s="2" customFormat="1" ht="56.25" hidden="1" x14ac:dyDescent="0.2">
      <c r="A43" s="68" t="s">
        <v>190</v>
      </c>
      <c r="B43" s="7" t="s">
        <v>189</v>
      </c>
      <c r="C43" s="7" t="s">
        <v>14</v>
      </c>
      <c r="D43" s="3" t="s">
        <v>188</v>
      </c>
      <c r="E43" s="176" t="s">
        <v>282</v>
      </c>
      <c r="F43" s="158"/>
      <c r="G43" s="149">
        <f t="shared" si="0"/>
        <v>0</v>
      </c>
      <c r="H43" s="6"/>
      <c r="I43" s="4"/>
      <c r="J43" s="119"/>
    </row>
    <row r="44" spans="1:11" s="1" customFormat="1" ht="45" hidden="1" customHeight="1" x14ac:dyDescent="0.2">
      <c r="A44" s="68"/>
      <c r="B44" s="7"/>
      <c r="C44" s="7"/>
      <c r="D44" s="43"/>
      <c r="E44" s="176"/>
      <c r="F44" s="158"/>
      <c r="G44" s="149">
        <f t="shared" si="0"/>
        <v>0</v>
      </c>
      <c r="H44" s="6"/>
      <c r="I44" s="6"/>
      <c r="J44" s="116"/>
    </row>
    <row r="45" spans="1:11" s="37" customFormat="1" ht="56.25" x14ac:dyDescent="0.3">
      <c r="A45" s="68" t="s">
        <v>305</v>
      </c>
      <c r="B45" s="24" t="s">
        <v>278</v>
      </c>
      <c r="C45" s="24" t="s">
        <v>6</v>
      </c>
      <c r="D45" s="85" t="s">
        <v>277</v>
      </c>
      <c r="E45" s="175" t="s">
        <v>396</v>
      </c>
      <c r="F45" s="84" t="s">
        <v>511</v>
      </c>
      <c r="G45" s="149">
        <f t="shared" si="0"/>
        <v>400000</v>
      </c>
      <c r="H45" s="6">
        <v>400000</v>
      </c>
      <c r="I45" s="6">
        <f>I46+I47</f>
        <v>0</v>
      </c>
      <c r="J45" s="116"/>
    </row>
    <row r="46" spans="1:11" s="19" customFormat="1" ht="57.75" hidden="1" customHeight="1" thickBot="1" x14ac:dyDescent="0.35">
      <c r="A46" s="70" t="s">
        <v>74</v>
      </c>
      <c r="B46" s="14" t="s">
        <v>153</v>
      </c>
      <c r="C46" s="14" t="s">
        <v>6</v>
      </c>
      <c r="D46" s="61" t="s">
        <v>75</v>
      </c>
      <c r="E46" s="177"/>
      <c r="F46" s="160"/>
      <c r="G46" s="149">
        <f t="shared" si="0"/>
        <v>0</v>
      </c>
      <c r="H46" s="72"/>
      <c r="I46" s="72"/>
      <c r="J46" s="117"/>
      <c r="K46" s="38"/>
    </row>
    <row r="47" spans="1:11" s="1" customFormat="1" ht="45" hidden="1" customHeight="1" x14ac:dyDescent="0.3">
      <c r="A47" s="67"/>
      <c r="B47" s="7" t="s">
        <v>66</v>
      </c>
      <c r="C47" s="7" t="s">
        <v>6</v>
      </c>
      <c r="D47" s="86" t="s">
        <v>67</v>
      </c>
      <c r="E47" s="175" t="s">
        <v>68</v>
      </c>
      <c r="F47" s="84"/>
      <c r="G47" s="149">
        <f t="shared" si="0"/>
        <v>0</v>
      </c>
      <c r="H47" s="6"/>
      <c r="I47" s="6"/>
      <c r="J47" s="116"/>
    </row>
    <row r="48" spans="1:11" s="1" customFormat="1" ht="37.5" hidden="1" x14ac:dyDescent="0.2">
      <c r="A48" s="67" t="s">
        <v>121</v>
      </c>
      <c r="B48" s="7" t="s">
        <v>122</v>
      </c>
      <c r="C48" s="7"/>
      <c r="D48" s="87" t="s">
        <v>123</v>
      </c>
      <c r="E48" s="175"/>
      <c r="F48" s="84"/>
      <c r="G48" s="149">
        <f t="shared" si="0"/>
        <v>0</v>
      </c>
      <c r="H48" s="6">
        <f>SUM(H49)</f>
        <v>0</v>
      </c>
      <c r="I48" s="6">
        <f>SUM(I49)</f>
        <v>0</v>
      </c>
      <c r="J48" s="116"/>
    </row>
    <row r="49" spans="1:10" s="1" customFormat="1" ht="75" hidden="1" x14ac:dyDescent="0.3">
      <c r="A49" s="67" t="s">
        <v>114</v>
      </c>
      <c r="B49" s="7" t="s">
        <v>115</v>
      </c>
      <c r="C49" s="7" t="s">
        <v>61</v>
      </c>
      <c r="D49" s="88" t="s">
        <v>76</v>
      </c>
      <c r="E49" s="176" t="s">
        <v>65</v>
      </c>
      <c r="F49" s="158"/>
      <c r="G49" s="149">
        <f t="shared" si="0"/>
        <v>0</v>
      </c>
      <c r="H49" s="6"/>
      <c r="I49" s="6"/>
      <c r="J49" s="116"/>
    </row>
    <row r="50" spans="1:10" s="1" customFormat="1" ht="76.5" hidden="1" customHeight="1" x14ac:dyDescent="0.2">
      <c r="A50" s="68" t="s">
        <v>77</v>
      </c>
      <c r="B50" s="7" t="s">
        <v>107</v>
      </c>
      <c r="C50" s="7" t="s">
        <v>12</v>
      </c>
      <c r="D50" s="25" t="s">
        <v>85</v>
      </c>
      <c r="E50" s="175" t="s">
        <v>154</v>
      </c>
      <c r="F50" s="84"/>
      <c r="G50" s="149">
        <f t="shared" si="0"/>
        <v>0</v>
      </c>
      <c r="H50" s="6"/>
      <c r="I50" s="6"/>
      <c r="J50" s="116"/>
    </row>
    <row r="51" spans="1:10" ht="93.75" hidden="1" x14ac:dyDescent="0.3">
      <c r="A51" s="67"/>
      <c r="B51" s="7" t="s">
        <v>8</v>
      </c>
      <c r="C51" s="7" t="s">
        <v>12</v>
      </c>
      <c r="D51" s="55" t="s">
        <v>9</v>
      </c>
      <c r="E51" s="175" t="s">
        <v>62</v>
      </c>
      <c r="F51" s="84"/>
      <c r="G51" s="149">
        <f t="shared" si="0"/>
        <v>0</v>
      </c>
      <c r="H51" s="6"/>
      <c r="I51" s="6"/>
      <c r="J51" s="116"/>
    </row>
    <row r="52" spans="1:10" ht="18.75" hidden="1" x14ac:dyDescent="0.2">
      <c r="A52" s="67"/>
      <c r="B52" s="7"/>
      <c r="C52" s="7"/>
      <c r="D52" s="43"/>
      <c r="E52" s="176"/>
      <c r="F52" s="158"/>
      <c r="G52" s="149">
        <f t="shared" si="0"/>
        <v>0</v>
      </c>
      <c r="H52" s="6"/>
      <c r="I52" s="6"/>
      <c r="J52" s="116"/>
    </row>
    <row r="53" spans="1:10" ht="18.75" hidden="1" x14ac:dyDescent="0.2">
      <c r="A53" s="67"/>
      <c r="B53" s="7"/>
      <c r="C53" s="7"/>
      <c r="D53" s="43"/>
      <c r="E53" s="176"/>
      <c r="F53" s="158"/>
      <c r="G53" s="149">
        <f t="shared" si="0"/>
        <v>0</v>
      </c>
      <c r="H53" s="6"/>
      <c r="I53" s="6"/>
      <c r="J53" s="116"/>
    </row>
    <row r="54" spans="1:10" ht="18.75" hidden="1" x14ac:dyDescent="0.2">
      <c r="A54" s="67"/>
      <c r="B54" s="7"/>
      <c r="C54" s="7"/>
      <c r="D54" s="43"/>
      <c r="E54" s="176"/>
      <c r="F54" s="158"/>
      <c r="G54" s="149">
        <f t="shared" si="0"/>
        <v>0</v>
      </c>
      <c r="H54" s="6"/>
      <c r="I54" s="6"/>
      <c r="J54" s="116"/>
    </row>
    <row r="55" spans="1:10" ht="18.75" hidden="1" x14ac:dyDescent="0.2">
      <c r="A55" s="67"/>
      <c r="B55" s="7"/>
      <c r="C55" s="7"/>
      <c r="D55" s="43"/>
      <c r="E55" s="176"/>
      <c r="F55" s="158"/>
      <c r="G55" s="149">
        <f t="shared" si="0"/>
        <v>0</v>
      </c>
      <c r="H55" s="6"/>
      <c r="I55" s="6"/>
      <c r="J55" s="116"/>
    </row>
    <row r="56" spans="1:10" s="39" customFormat="1" ht="56.25" hidden="1" x14ac:dyDescent="0.2">
      <c r="A56" s="67"/>
      <c r="B56" s="7" t="s">
        <v>13</v>
      </c>
      <c r="C56" s="7" t="s">
        <v>14</v>
      </c>
      <c r="D56" s="43" t="s">
        <v>15</v>
      </c>
      <c r="E56" s="176" t="s">
        <v>53</v>
      </c>
      <c r="F56" s="158"/>
      <c r="G56" s="149">
        <f t="shared" si="0"/>
        <v>0</v>
      </c>
      <c r="H56" s="6">
        <v>0</v>
      </c>
      <c r="I56" s="6"/>
      <c r="J56" s="116"/>
    </row>
    <row r="57" spans="1:10" s="1" customFormat="1" ht="75" hidden="1" x14ac:dyDescent="0.2">
      <c r="A57" s="68" t="s">
        <v>78</v>
      </c>
      <c r="B57" s="7" t="s">
        <v>99</v>
      </c>
      <c r="C57" s="7" t="s">
        <v>16</v>
      </c>
      <c r="D57" s="43" t="s">
        <v>17</v>
      </c>
      <c r="E57" s="176" t="s">
        <v>111</v>
      </c>
      <c r="F57" s="158"/>
      <c r="G57" s="149">
        <f t="shared" si="0"/>
        <v>0</v>
      </c>
      <c r="H57" s="6"/>
      <c r="I57" s="6"/>
      <c r="J57" s="116"/>
    </row>
    <row r="58" spans="1:10" ht="18.75" hidden="1" x14ac:dyDescent="0.2">
      <c r="A58" s="68"/>
      <c r="B58" s="7"/>
      <c r="C58" s="7"/>
      <c r="D58" s="43"/>
      <c r="E58" s="178"/>
      <c r="F58" s="6"/>
      <c r="G58" s="149">
        <f t="shared" si="0"/>
        <v>0</v>
      </c>
      <c r="H58" s="6"/>
      <c r="I58" s="6"/>
      <c r="J58" s="116"/>
    </row>
    <row r="59" spans="1:10" ht="18.75" hidden="1" x14ac:dyDescent="0.2">
      <c r="A59" s="68" t="s">
        <v>79</v>
      </c>
      <c r="B59" s="7"/>
      <c r="C59" s="7"/>
      <c r="D59" s="43"/>
      <c r="E59" s="178"/>
      <c r="F59" s="6"/>
      <c r="G59" s="149">
        <f t="shared" si="0"/>
        <v>0</v>
      </c>
      <c r="H59" s="6"/>
      <c r="I59" s="6"/>
      <c r="J59" s="116"/>
    </row>
    <row r="60" spans="1:10" ht="56.25" hidden="1" x14ac:dyDescent="0.2">
      <c r="A60" s="68" t="s">
        <v>80</v>
      </c>
      <c r="B60" s="7">
        <v>200200</v>
      </c>
      <c r="C60" s="7"/>
      <c r="D60" s="89" t="s">
        <v>10</v>
      </c>
      <c r="E60" s="175" t="s">
        <v>52</v>
      </c>
      <c r="F60" s="84"/>
      <c r="G60" s="149">
        <f t="shared" si="0"/>
        <v>0</v>
      </c>
      <c r="H60" s="6"/>
      <c r="I60" s="4"/>
      <c r="J60" s="119"/>
    </row>
    <row r="61" spans="1:10" ht="18.75" hidden="1" x14ac:dyDescent="0.2">
      <c r="A61" s="68"/>
      <c r="B61" s="7"/>
      <c r="C61" s="7"/>
      <c r="D61" s="3"/>
      <c r="E61" s="176"/>
      <c r="F61" s="158"/>
      <c r="G61" s="149">
        <f t="shared" si="0"/>
        <v>0</v>
      </c>
      <c r="H61" s="4"/>
      <c r="I61" s="4"/>
      <c r="J61" s="119"/>
    </row>
    <row r="62" spans="1:10" s="1" customFormat="1" ht="18.75" hidden="1" x14ac:dyDescent="0.2">
      <c r="A62" s="68" t="s">
        <v>81</v>
      </c>
      <c r="B62" s="7"/>
      <c r="C62" s="7"/>
      <c r="D62" s="43"/>
      <c r="E62" s="176"/>
      <c r="F62" s="158"/>
      <c r="G62" s="149">
        <f t="shared" si="0"/>
        <v>0</v>
      </c>
      <c r="H62" s="6"/>
      <c r="I62" s="6"/>
      <c r="J62" s="116"/>
    </row>
    <row r="63" spans="1:10" s="1" customFormat="1" ht="55.5" hidden="1" customHeight="1" x14ac:dyDescent="0.2">
      <c r="A63" s="68" t="s">
        <v>82</v>
      </c>
      <c r="B63" s="7" t="s">
        <v>100</v>
      </c>
      <c r="C63" s="7" t="s">
        <v>18</v>
      </c>
      <c r="D63" s="43" t="s">
        <v>20</v>
      </c>
      <c r="E63" s="176" t="s">
        <v>141</v>
      </c>
      <c r="F63" s="158"/>
      <c r="G63" s="149">
        <f t="shared" si="0"/>
        <v>0</v>
      </c>
      <c r="H63" s="6"/>
      <c r="I63" s="6"/>
      <c r="J63" s="116"/>
    </row>
    <row r="64" spans="1:10" ht="37.5" hidden="1" x14ac:dyDescent="0.2">
      <c r="A64" s="68" t="s">
        <v>82</v>
      </c>
      <c r="B64" s="7" t="s">
        <v>100</v>
      </c>
      <c r="C64" s="7" t="s">
        <v>18</v>
      </c>
      <c r="D64" s="43" t="s">
        <v>20</v>
      </c>
      <c r="E64" s="176" t="s">
        <v>60</v>
      </c>
      <c r="F64" s="158"/>
      <c r="G64" s="149">
        <f t="shared" si="0"/>
        <v>0</v>
      </c>
      <c r="H64" s="6"/>
      <c r="I64" s="6"/>
      <c r="J64" s="116"/>
    </row>
    <row r="65" spans="1:10" ht="56.25" hidden="1" x14ac:dyDescent="0.2">
      <c r="A65" s="68" t="s">
        <v>82</v>
      </c>
      <c r="B65" s="7" t="s">
        <v>100</v>
      </c>
      <c r="C65" s="7" t="s">
        <v>18</v>
      </c>
      <c r="D65" s="43" t="s">
        <v>20</v>
      </c>
      <c r="E65" s="176" t="s">
        <v>63</v>
      </c>
      <c r="F65" s="158"/>
      <c r="G65" s="149">
        <f t="shared" si="0"/>
        <v>0</v>
      </c>
      <c r="H65" s="6"/>
      <c r="I65" s="6"/>
      <c r="J65" s="116"/>
    </row>
    <row r="66" spans="1:10" s="2" customFormat="1" ht="82.5" hidden="1" customHeight="1" x14ac:dyDescent="0.2">
      <c r="A66" s="68" t="s">
        <v>82</v>
      </c>
      <c r="B66" s="7" t="s">
        <v>100</v>
      </c>
      <c r="C66" s="7" t="s">
        <v>18</v>
      </c>
      <c r="D66" s="43" t="s">
        <v>20</v>
      </c>
      <c r="E66" s="176" t="s">
        <v>155</v>
      </c>
      <c r="F66" s="158"/>
      <c r="G66" s="149">
        <f t="shared" si="0"/>
        <v>0</v>
      </c>
      <c r="H66" s="4"/>
      <c r="I66" s="6"/>
      <c r="J66" s="116"/>
    </row>
    <row r="67" spans="1:10" ht="16.149999999999999" hidden="1" customHeight="1" thickBot="1" x14ac:dyDescent="0.25">
      <c r="A67" s="67"/>
      <c r="B67" s="7"/>
      <c r="C67" s="7"/>
      <c r="D67" s="57"/>
      <c r="E67" s="176"/>
      <c r="F67" s="158"/>
      <c r="G67" s="149">
        <f t="shared" si="0"/>
        <v>0</v>
      </c>
      <c r="H67" s="6"/>
      <c r="I67" s="6"/>
      <c r="J67" s="116"/>
    </row>
    <row r="68" spans="1:10" s="45" customFormat="1" ht="56.25" customHeight="1" x14ac:dyDescent="0.2">
      <c r="A68" s="120" t="s">
        <v>168</v>
      </c>
      <c r="B68" s="90"/>
      <c r="C68" s="90"/>
      <c r="D68" s="91" t="s">
        <v>56</v>
      </c>
      <c r="E68" s="179"/>
      <c r="F68" s="161"/>
      <c r="G68" s="149">
        <f t="shared" si="0"/>
        <v>185100</v>
      </c>
      <c r="H68" s="92">
        <f>SUM(H69:H71)</f>
        <v>185100</v>
      </c>
      <c r="I68" s="92">
        <f>SUM(I69:I71)</f>
        <v>0</v>
      </c>
      <c r="J68" s="121"/>
    </row>
    <row r="69" spans="1:10" ht="58.5" hidden="1" customHeight="1" x14ac:dyDescent="0.2">
      <c r="A69" s="68">
        <v>1011090</v>
      </c>
      <c r="B69" s="7" t="s">
        <v>4</v>
      </c>
      <c r="C69" s="7" t="s">
        <v>46</v>
      </c>
      <c r="D69" s="57" t="s">
        <v>86</v>
      </c>
      <c r="E69" s="176" t="s">
        <v>112</v>
      </c>
      <c r="F69" s="158"/>
      <c r="G69" s="149">
        <f t="shared" si="0"/>
        <v>0</v>
      </c>
      <c r="H69" s="6"/>
      <c r="I69" s="6"/>
      <c r="J69" s="116"/>
    </row>
    <row r="70" spans="1:10" ht="27.75" hidden="1" customHeight="1" thickBot="1" x14ac:dyDescent="0.25">
      <c r="A70" s="67"/>
      <c r="B70" s="7" t="s">
        <v>57</v>
      </c>
      <c r="C70" s="7" t="s">
        <v>47</v>
      </c>
      <c r="D70" s="57" t="s">
        <v>58</v>
      </c>
      <c r="E70" s="176" t="s">
        <v>59</v>
      </c>
      <c r="F70" s="158"/>
      <c r="G70" s="149">
        <f t="shared" si="0"/>
        <v>0</v>
      </c>
      <c r="H70" s="6"/>
      <c r="I70" s="6"/>
      <c r="J70" s="116"/>
    </row>
    <row r="71" spans="1:10" ht="39.75" hidden="1" customHeight="1" x14ac:dyDescent="0.2">
      <c r="A71" s="67" t="s">
        <v>193</v>
      </c>
      <c r="B71" s="7" t="s">
        <v>194</v>
      </c>
      <c r="C71" s="7"/>
      <c r="D71" s="57" t="s">
        <v>192</v>
      </c>
      <c r="E71" s="176"/>
      <c r="F71" s="158"/>
      <c r="G71" s="149">
        <f t="shared" si="0"/>
        <v>185100</v>
      </c>
      <c r="H71" s="6">
        <f>H72+H73</f>
        <v>185100</v>
      </c>
      <c r="I71" s="6"/>
      <c r="J71" s="116"/>
    </row>
    <row r="72" spans="1:10" s="40" customFormat="1" ht="56.25" x14ac:dyDescent="0.2">
      <c r="A72" s="70" t="s">
        <v>284</v>
      </c>
      <c r="B72" s="14" t="s">
        <v>285</v>
      </c>
      <c r="C72" s="14" t="s">
        <v>47</v>
      </c>
      <c r="D72" s="71" t="s">
        <v>286</v>
      </c>
      <c r="E72" s="176" t="s">
        <v>404</v>
      </c>
      <c r="F72" s="84" t="s">
        <v>486</v>
      </c>
      <c r="G72" s="149">
        <f t="shared" si="0"/>
        <v>85100</v>
      </c>
      <c r="H72" s="72">
        <v>85100</v>
      </c>
      <c r="I72" s="72"/>
      <c r="J72" s="117"/>
    </row>
    <row r="73" spans="1:10" s="40" customFormat="1" ht="39.75" customHeight="1" x14ac:dyDescent="0.2">
      <c r="A73" s="70" t="s">
        <v>284</v>
      </c>
      <c r="B73" s="14" t="s">
        <v>285</v>
      </c>
      <c r="C73" s="14" t="s">
        <v>47</v>
      </c>
      <c r="D73" s="71" t="s">
        <v>286</v>
      </c>
      <c r="E73" s="176" t="s">
        <v>461</v>
      </c>
      <c r="F73" s="84" t="s">
        <v>485</v>
      </c>
      <c r="G73" s="149">
        <f t="shared" si="0"/>
        <v>100000</v>
      </c>
      <c r="H73" s="72">
        <v>100000</v>
      </c>
      <c r="I73" s="72"/>
      <c r="J73" s="117"/>
    </row>
    <row r="74" spans="1:10" ht="56.25" x14ac:dyDescent="0.35">
      <c r="A74" s="122" t="s">
        <v>169</v>
      </c>
      <c r="B74" s="90"/>
      <c r="C74" s="90"/>
      <c r="D74" s="78" t="s">
        <v>22</v>
      </c>
      <c r="E74" s="180"/>
      <c r="F74" s="162"/>
      <c r="G74" s="146">
        <f>H74+I74</f>
        <v>45215430</v>
      </c>
      <c r="H74" s="10">
        <f>H80+H82+H91+H77+H79+H97+H96</f>
        <v>43866400</v>
      </c>
      <c r="I74" s="10">
        <f>I80+I82+I91+I77+I98</f>
        <v>1349030</v>
      </c>
      <c r="J74" s="123">
        <f>J91+J98</f>
        <v>349030</v>
      </c>
    </row>
    <row r="75" spans="1:10" ht="0.75" hidden="1" customHeight="1" x14ac:dyDescent="0.3">
      <c r="A75" s="67"/>
      <c r="B75" s="7" t="s">
        <v>23</v>
      </c>
      <c r="C75" s="7"/>
      <c r="D75" s="3" t="s">
        <v>24</v>
      </c>
      <c r="E75" s="181"/>
      <c r="F75" s="163"/>
      <c r="G75" s="149">
        <f t="shared" si="0"/>
        <v>0</v>
      </c>
      <c r="H75" s="4"/>
      <c r="I75" s="4"/>
      <c r="J75" s="119"/>
    </row>
    <row r="76" spans="1:10" ht="15.75" hidden="1" customHeight="1" x14ac:dyDescent="0.3">
      <c r="A76" s="67"/>
      <c r="B76" s="7" t="s">
        <v>25</v>
      </c>
      <c r="C76" s="7"/>
      <c r="D76" s="3" t="s">
        <v>26</v>
      </c>
      <c r="E76" s="181"/>
      <c r="F76" s="163"/>
      <c r="G76" s="149">
        <f t="shared" si="0"/>
        <v>0</v>
      </c>
      <c r="H76" s="4"/>
      <c r="I76" s="4"/>
      <c r="J76" s="119"/>
    </row>
    <row r="77" spans="1:10" ht="22.5" hidden="1" customHeight="1" x14ac:dyDescent="0.3">
      <c r="A77" s="67" t="s">
        <v>367</v>
      </c>
      <c r="B77" s="7" t="s">
        <v>269</v>
      </c>
      <c r="C77" s="7"/>
      <c r="D77" s="3" t="s">
        <v>311</v>
      </c>
      <c r="E77" s="181"/>
      <c r="F77" s="163"/>
      <c r="G77" s="149">
        <f t="shared" si="0"/>
        <v>2555900</v>
      </c>
      <c r="H77" s="4">
        <f>H78</f>
        <v>1555900</v>
      </c>
      <c r="I77" s="4">
        <f>I78</f>
        <v>1000000</v>
      </c>
      <c r="J77" s="119"/>
    </row>
    <row r="78" spans="1:10" s="40" customFormat="1" ht="75" x14ac:dyDescent="0.2">
      <c r="A78" s="70" t="s">
        <v>368</v>
      </c>
      <c r="B78" s="14" t="s">
        <v>271</v>
      </c>
      <c r="C78" s="14" t="s">
        <v>369</v>
      </c>
      <c r="D78" s="50" t="s">
        <v>273</v>
      </c>
      <c r="E78" s="182" t="s">
        <v>462</v>
      </c>
      <c r="F78" s="84" t="s">
        <v>472</v>
      </c>
      <c r="G78" s="149">
        <f t="shared" si="0"/>
        <v>2555900</v>
      </c>
      <c r="H78" s="18">
        <v>1555900</v>
      </c>
      <c r="I78" s="18">
        <v>1000000</v>
      </c>
      <c r="J78" s="118">
        <f>I78</f>
        <v>1000000</v>
      </c>
    </row>
    <row r="79" spans="1:10" ht="56.25" x14ac:dyDescent="0.2">
      <c r="A79" s="67" t="s">
        <v>405</v>
      </c>
      <c r="B79" s="7" t="s">
        <v>355</v>
      </c>
      <c r="C79" s="7" t="s">
        <v>356</v>
      </c>
      <c r="D79" s="3" t="s">
        <v>357</v>
      </c>
      <c r="E79" s="182" t="s">
        <v>463</v>
      </c>
      <c r="F79" s="84" t="s">
        <v>471</v>
      </c>
      <c r="G79" s="149">
        <f t="shared" si="0"/>
        <v>28317300</v>
      </c>
      <c r="H79" s="4">
        <v>28317300</v>
      </c>
      <c r="I79" s="4"/>
      <c r="J79" s="119"/>
    </row>
    <row r="80" spans="1:10" ht="41.25" hidden="1" customHeight="1" x14ac:dyDescent="0.2">
      <c r="A80" s="68" t="s">
        <v>202</v>
      </c>
      <c r="B80" s="7" t="s">
        <v>203</v>
      </c>
      <c r="C80" s="7"/>
      <c r="D80" s="65" t="s">
        <v>126</v>
      </c>
      <c r="E80" s="176"/>
      <c r="F80" s="158"/>
      <c r="G80" s="149">
        <f t="shared" si="0"/>
        <v>0</v>
      </c>
      <c r="H80" s="4">
        <f>H81</f>
        <v>0</v>
      </c>
      <c r="I80" s="4">
        <f>I81</f>
        <v>0</v>
      </c>
      <c r="J80" s="119"/>
    </row>
    <row r="81" spans="1:10" s="40" customFormat="1" ht="61.5" hidden="1" customHeight="1" x14ac:dyDescent="0.2">
      <c r="A81" s="17" t="s">
        <v>204</v>
      </c>
      <c r="B81" s="14" t="s">
        <v>205</v>
      </c>
      <c r="C81" s="14" t="s">
        <v>28</v>
      </c>
      <c r="D81" s="93" t="s">
        <v>207</v>
      </c>
      <c r="E81" s="176" t="s">
        <v>279</v>
      </c>
      <c r="F81" s="158"/>
      <c r="G81" s="149">
        <f t="shared" ref="G81:G147" si="1">H81+I81</f>
        <v>0</v>
      </c>
      <c r="H81" s="94"/>
      <c r="I81" s="18"/>
      <c r="J81" s="118"/>
    </row>
    <row r="82" spans="1:10" s="1" customFormat="1" ht="37.5" hidden="1" x14ac:dyDescent="0.2">
      <c r="A82" s="68" t="s">
        <v>209</v>
      </c>
      <c r="B82" s="7" t="s">
        <v>206</v>
      </c>
      <c r="C82" s="7"/>
      <c r="D82" s="43" t="s">
        <v>208</v>
      </c>
      <c r="E82" s="176"/>
      <c r="F82" s="158"/>
      <c r="G82" s="149">
        <f t="shared" si="1"/>
        <v>10881000</v>
      </c>
      <c r="H82" s="4">
        <f>H83+H84+H85+H86+H87+H88+H89+H90</f>
        <v>10881000</v>
      </c>
      <c r="I82" s="4"/>
      <c r="J82" s="119"/>
    </row>
    <row r="83" spans="1:10" s="19" customFormat="1" ht="37.5" x14ac:dyDescent="0.2">
      <c r="A83" s="17" t="s">
        <v>287</v>
      </c>
      <c r="B83" s="14" t="s">
        <v>288</v>
      </c>
      <c r="C83" s="14" t="s">
        <v>28</v>
      </c>
      <c r="D83" s="44" t="s">
        <v>289</v>
      </c>
      <c r="E83" s="176" t="s">
        <v>406</v>
      </c>
      <c r="F83" s="84" t="s">
        <v>465</v>
      </c>
      <c r="G83" s="149">
        <f t="shared" si="1"/>
        <v>200000</v>
      </c>
      <c r="H83" s="18">
        <v>200000</v>
      </c>
      <c r="I83" s="18"/>
      <c r="J83" s="118"/>
    </row>
    <row r="84" spans="1:10" s="19" customFormat="1" ht="38.25" customHeight="1" x14ac:dyDescent="0.2">
      <c r="A84" s="17" t="s">
        <v>287</v>
      </c>
      <c r="B84" s="14" t="s">
        <v>288</v>
      </c>
      <c r="C84" s="14" t="s">
        <v>28</v>
      </c>
      <c r="D84" s="44" t="s">
        <v>289</v>
      </c>
      <c r="E84" s="176" t="s">
        <v>464</v>
      </c>
      <c r="F84" s="84" t="s">
        <v>466</v>
      </c>
      <c r="G84" s="149">
        <f t="shared" si="1"/>
        <v>3000000</v>
      </c>
      <c r="H84" s="94">
        <v>3000000</v>
      </c>
      <c r="I84" s="18"/>
      <c r="J84" s="118"/>
    </row>
    <row r="85" spans="1:10" s="19" customFormat="1" ht="34.5" customHeight="1" x14ac:dyDescent="0.2">
      <c r="A85" s="17" t="s">
        <v>287</v>
      </c>
      <c r="B85" s="14" t="s">
        <v>288</v>
      </c>
      <c r="C85" s="14" t="s">
        <v>28</v>
      </c>
      <c r="D85" s="44" t="s">
        <v>289</v>
      </c>
      <c r="E85" s="176" t="s">
        <v>407</v>
      </c>
      <c r="F85" s="84" t="s">
        <v>470</v>
      </c>
      <c r="G85" s="149">
        <f t="shared" si="1"/>
        <v>100000</v>
      </c>
      <c r="H85" s="18">
        <v>100000</v>
      </c>
      <c r="I85" s="18"/>
      <c r="J85" s="118"/>
    </row>
    <row r="86" spans="1:10" s="19" customFormat="1" ht="37.5" x14ac:dyDescent="0.2">
      <c r="A86" s="17" t="s">
        <v>287</v>
      </c>
      <c r="B86" s="14" t="s">
        <v>288</v>
      </c>
      <c r="C86" s="14" t="s">
        <v>28</v>
      </c>
      <c r="D86" s="44" t="s">
        <v>289</v>
      </c>
      <c r="E86" s="176" t="s">
        <v>412</v>
      </c>
      <c r="F86" s="84" t="s">
        <v>468</v>
      </c>
      <c r="G86" s="149">
        <f t="shared" si="1"/>
        <v>181000</v>
      </c>
      <c r="H86" s="18">
        <v>181000</v>
      </c>
      <c r="I86" s="18"/>
      <c r="J86" s="118"/>
    </row>
    <row r="87" spans="1:10" s="19" customFormat="1" ht="37.5" x14ac:dyDescent="0.2">
      <c r="A87" s="17" t="s">
        <v>287</v>
      </c>
      <c r="B87" s="14" t="s">
        <v>288</v>
      </c>
      <c r="C87" s="14" t="s">
        <v>28</v>
      </c>
      <c r="D87" s="44" t="s">
        <v>289</v>
      </c>
      <c r="E87" s="176" t="s">
        <v>408</v>
      </c>
      <c r="F87" s="84" t="s">
        <v>469</v>
      </c>
      <c r="G87" s="149">
        <f t="shared" si="1"/>
        <v>400000</v>
      </c>
      <c r="H87" s="18">
        <v>400000</v>
      </c>
      <c r="I87" s="18"/>
      <c r="J87" s="118"/>
    </row>
    <row r="88" spans="1:10" s="19" customFormat="1" ht="37.5" x14ac:dyDescent="0.2">
      <c r="A88" s="17" t="s">
        <v>287</v>
      </c>
      <c r="B88" s="14" t="s">
        <v>288</v>
      </c>
      <c r="C88" s="14" t="s">
        <v>28</v>
      </c>
      <c r="D88" s="44" t="s">
        <v>289</v>
      </c>
      <c r="E88" s="176" t="s">
        <v>409</v>
      </c>
      <c r="F88" s="84" t="s">
        <v>473</v>
      </c>
      <c r="G88" s="149">
        <f t="shared" si="1"/>
        <v>200000</v>
      </c>
      <c r="H88" s="18">
        <v>200000</v>
      </c>
      <c r="I88" s="18"/>
      <c r="J88" s="118"/>
    </row>
    <row r="89" spans="1:10" s="19" customFormat="1" ht="37.5" x14ac:dyDescent="0.2">
      <c r="A89" s="17" t="s">
        <v>287</v>
      </c>
      <c r="B89" s="14" t="s">
        <v>288</v>
      </c>
      <c r="C89" s="14" t="s">
        <v>28</v>
      </c>
      <c r="D89" s="44" t="s">
        <v>289</v>
      </c>
      <c r="E89" s="176" t="s">
        <v>410</v>
      </c>
      <c r="F89" s="84" t="s">
        <v>529</v>
      </c>
      <c r="G89" s="149">
        <f t="shared" si="1"/>
        <v>2800000</v>
      </c>
      <c r="H89" s="18">
        <v>2800000</v>
      </c>
      <c r="I89" s="18"/>
      <c r="J89" s="118"/>
    </row>
    <row r="90" spans="1:10" s="19" customFormat="1" ht="37.5" x14ac:dyDescent="0.2">
      <c r="A90" s="17" t="s">
        <v>287</v>
      </c>
      <c r="B90" s="14" t="s">
        <v>288</v>
      </c>
      <c r="C90" s="14" t="s">
        <v>28</v>
      </c>
      <c r="D90" s="44" t="s">
        <v>289</v>
      </c>
      <c r="E90" s="176" t="s">
        <v>411</v>
      </c>
      <c r="F90" s="84" t="s">
        <v>467</v>
      </c>
      <c r="G90" s="149">
        <f t="shared" si="1"/>
        <v>4000000</v>
      </c>
      <c r="H90" s="18">
        <v>4000000</v>
      </c>
      <c r="I90" s="18"/>
      <c r="J90" s="118"/>
    </row>
    <row r="91" spans="1:10" s="1" customFormat="1" ht="63" customHeight="1" x14ac:dyDescent="0.2">
      <c r="A91" s="17" t="s">
        <v>287</v>
      </c>
      <c r="B91" s="14" t="s">
        <v>288</v>
      </c>
      <c r="C91" s="14" t="s">
        <v>28</v>
      </c>
      <c r="D91" s="44" t="s">
        <v>289</v>
      </c>
      <c r="E91" s="176" t="s">
        <v>436</v>
      </c>
      <c r="F91" s="84" t="s">
        <v>474</v>
      </c>
      <c r="G91" s="149">
        <f t="shared" si="1"/>
        <v>200000</v>
      </c>
      <c r="H91" s="4"/>
      <c r="I91" s="4">
        <v>200000</v>
      </c>
      <c r="J91" s="119">
        <v>200000</v>
      </c>
    </row>
    <row r="92" spans="1:10" s="1" customFormat="1" ht="18.75" hidden="1" x14ac:dyDescent="0.2">
      <c r="A92" s="17"/>
      <c r="B92" s="7"/>
      <c r="C92" s="7"/>
      <c r="D92" s="93"/>
      <c r="E92" s="176"/>
      <c r="F92" s="158"/>
      <c r="G92" s="149">
        <f t="shared" si="1"/>
        <v>0</v>
      </c>
      <c r="H92" s="4"/>
      <c r="I92" s="4"/>
      <c r="J92" s="119"/>
    </row>
    <row r="93" spans="1:10" s="1" customFormat="1" ht="75" hidden="1" x14ac:dyDescent="0.2">
      <c r="A93" s="67"/>
      <c r="B93" s="7" t="s">
        <v>27</v>
      </c>
      <c r="C93" s="7"/>
      <c r="D93" s="43" t="s">
        <v>29</v>
      </c>
      <c r="E93" s="176" t="s">
        <v>30</v>
      </c>
      <c r="F93" s="158"/>
      <c r="G93" s="149">
        <f t="shared" si="1"/>
        <v>0</v>
      </c>
      <c r="H93" s="4"/>
      <c r="I93" s="4"/>
      <c r="J93" s="119"/>
    </row>
    <row r="94" spans="1:10" s="1" customFormat="1" ht="18.75" hidden="1" x14ac:dyDescent="0.2">
      <c r="A94" s="67"/>
      <c r="B94" s="7"/>
      <c r="C94" s="7"/>
      <c r="D94" s="43"/>
      <c r="E94" s="176"/>
      <c r="F94" s="158"/>
      <c r="G94" s="149">
        <f t="shared" si="1"/>
        <v>0</v>
      </c>
      <c r="H94" s="4"/>
      <c r="I94" s="4"/>
      <c r="J94" s="119"/>
    </row>
    <row r="95" spans="1:10" s="2" customFormat="1" ht="56.25" hidden="1" x14ac:dyDescent="0.2">
      <c r="A95" s="67"/>
      <c r="B95" s="7" t="s">
        <v>19</v>
      </c>
      <c r="C95" s="7" t="s">
        <v>18</v>
      </c>
      <c r="D95" s="43" t="s">
        <v>20</v>
      </c>
      <c r="E95" s="176" t="s">
        <v>54</v>
      </c>
      <c r="F95" s="158"/>
      <c r="G95" s="149">
        <f t="shared" si="1"/>
        <v>0</v>
      </c>
      <c r="H95" s="4"/>
      <c r="I95" s="4"/>
      <c r="J95" s="119"/>
    </row>
    <row r="96" spans="1:10" s="1" customFormat="1" ht="56.25" x14ac:dyDescent="0.2">
      <c r="A96" s="17" t="s">
        <v>287</v>
      </c>
      <c r="B96" s="14" t="s">
        <v>288</v>
      </c>
      <c r="C96" s="14" t="s">
        <v>28</v>
      </c>
      <c r="D96" s="44" t="s">
        <v>289</v>
      </c>
      <c r="E96" s="218" t="s">
        <v>610</v>
      </c>
      <c r="F96" s="231" t="s">
        <v>608</v>
      </c>
      <c r="G96" s="149">
        <f t="shared" si="1"/>
        <v>212200</v>
      </c>
      <c r="H96" s="4">
        <v>212200</v>
      </c>
      <c r="I96" s="4"/>
      <c r="J96" s="119"/>
    </row>
    <row r="97" spans="1:14" s="1" customFormat="1" ht="37.5" x14ac:dyDescent="0.2">
      <c r="A97" s="67" t="s">
        <v>587</v>
      </c>
      <c r="B97" s="7" t="s">
        <v>588</v>
      </c>
      <c r="C97" s="7" t="s">
        <v>589</v>
      </c>
      <c r="D97" s="43" t="s">
        <v>590</v>
      </c>
      <c r="E97" s="30" t="s">
        <v>602</v>
      </c>
      <c r="F97" s="158" t="s">
        <v>603</v>
      </c>
      <c r="G97" s="149">
        <f t="shared" si="1"/>
        <v>2900000</v>
      </c>
      <c r="H97" s="4">
        <v>2900000</v>
      </c>
      <c r="I97" s="4"/>
      <c r="J97" s="119"/>
    </row>
    <row r="98" spans="1:14" s="1" customFormat="1" ht="75" x14ac:dyDescent="0.3">
      <c r="A98" s="225" t="s">
        <v>604</v>
      </c>
      <c r="B98" s="226" t="s">
        <v>605</v>
      </c>
      <c r="C98" s="226" t="s">
        <v>12</v>
      </c>
      <c r="D98" s="227" t="s">
        <v>606</v>
      </c>
      <c r="E98" s="182" t="s">
        <v>463</v>
      </c>
      <c r="F98" s="84" t="s">
        <v>471</v>
      </c>
      <c r="G98" s="149">
        <f t="shared" si="1"/>
        <v>149030</v>
      </c>
      <c r="H98" s="4"/>
      <c r="I98" s="4">
        <v>149030</v>
      </c>
      <c r="J98" s="119">
        <f>I98</f>
        <v>149030</v>
      </c>
    </row>
    <row r="99" spans="1:14" ht="75" x14ac:dyDescent="0.2">
      <c r="A99" s="122" t="s">
        <v>170</v>
      </c>
      <c r="B99" s="90"/>
      <c r="C99" s="90"/>
      <c r="D99" s="78" t="s">
        <v>31</v>
      </c>
      <c r="E99" s="183"/>
      <c r="F99" s="95"/>
      <c r="G99" s="146">
        <f>H99+I99</f>
        <v>8325700</v>
      </c>
      <c r="H99" s="92">
        <f>H100+H105+H107+H109+H111+H112+H113+H115+H119+H120+H132</f>
        <v>8225700</v>
      </c>
      <c r="I99" s="92">
        <f>I106</f>
        <v>100000</v>
      </c>
      <c r="J99" s="121">
        <f>J106</f>
        <v>100000</v>
      </c>
    </row>
    <row r="100" spans="1:14" ht="99.75" hidden="1" customHeight="1" x14ac:dyDescent="0.2">
      <c r="A100" s="68" t="s">
        <v>210</v>
      </c>
      <c r="B100" s="26" t="s">
        <v>133</v>
      </c>
      <c r="C100" s="24"/>
      <c r="D100" s="80" t="s">
        <v>211</v>
      </c>
      <c r="E100" s="253" t="s">
        <v>413</v>
      </c>
      <c r="F100" s="250" t="s">
        <v>496</v>
      </c>
      <c r="G100" s="149">
        <f t="shared" si="1"/>
        <v>1405400</v>
      </c>
      <c r="H100" s="6">
        <f>SUM(H101:H104)</f>
        <v>1405400</v>
      </c>
      <c r="I100" s="6">
        <f>SUM(I101:I104)</f>
        <v>0</v>
      </c>
      <c r="J100" s="6">
        <f>SUM(J101:J104)</f>
        <v>0</v>
      </c>
    </row>
    <row r="101" spans="1:14" s="40" customFormat="1" ht="56.25" customHeight="1" x14ac:dyDescent="0.2">
      <c r="A101" s="17" t="s">
        <v>212</v>
      </c>
      <c r="B101" s="96" t="s">
        <v>134</v>
      </c>
      <c r="C101" s="15" t="s">
        <v>5</v>
      </c>
      <c r="D101" s="97" t="s">
        <v>213</v>
      </c>
      <c r="E101" s="254"/>
      <c r="F101" s="251"/>
      <c r="G101" s="149">
        <f t="shared" si="1"/>
        <v>193400</v>
      </c>
      <c r="H101" s="6">
        <v>193400</v>
      </c>
      <c r="I101" s="6"/>
      <c r="J101" s="116"/>
    </row>
    <row r="102" spans="1:14" s="40" customFormat="1" ht="56.25" x14ac:dyDescent="0.2">
      <c r="A102" s="17" t="s">
        <v>215</v>
      </c>
      <c r="B102" s="96" t="s">
        <v>214</v>
      </c>
      <c r="C102" s="15" t="s">
        <v>136</v>
      </c>
      <c r="D102" s="97" t="s">
        <v>137</v>
      </c>
      <c r="E102" s="254"/>
      <c r="F102" s="251"/>
      <c r="G102" s="149">
        <f t="shared" si="1"/>
        <v>12000</v>
      </c>
      <c r="H102" s="6">
        <v>12000</v>
      </c>
      <c r="I102" s="6"/>
      <c r="J102" s="116"/>
    </row>
    <row r="103" spans="1:14" s="40" customFormat="1" ht="60.75" hidden="1" customHeight="1" x14ac:dyDescent="0.2">
      <c r="A103" s="17" t="s">
        <v>216</v>
      </c>
      <c r="B103" s="96" t="s">
        <v>135</v>
      </c>
      <c r="C103" s="15" t="s">
        <v>136</v>
      </c>
      <c r="D103" s="97" t="s">
        <v>217</v>
      </c>
      <c r="E103" s="254"/>
      <c r="F103" s="251"/>
      <c r="G103" s="149">
        <f t="shared" si="1"/>
        <v>0</v>
      </c>
      <c r="H103" s="6"/>
      <c r="I103" s="6"/>
      <c r="J103" s="116"/>
    </row>
    <row r="104" spans="1:14" s="40" customFormat="1" ht="75" x14ac:dyDescent="0.2">
      <c r="A104" s="17" t="s">
        <v>219</v>
      </c>
      <c r="B104" s="96" t="s">
        <v>218</v>
      </c>
      <c r="C104" s="15" t="s">
        <v>136</v>
      </c>
      <c r="D104" s="97" t="s">
        <v>138</v>
      </c>
      <c r="E104" s="254"/>
      <c r="F104" s="251"/>
      <c r="G104" s="149">
        <f t="shared" si="1"/>
        <v>1200000</v>
      </c>
      <c r="H104" s="6">
        <v>1200000</v>
      </c>
      <c r="I104" s="6"/>
      <c r="J104" s="116"/>
    </row>
    <row r="105" spans="1:14" s="1" customFormat="1" ht="25.5" hidden="1" customHeight="1" x14ac:dyDescent="0.3">
      <c r="A105" s="68" t="s">
        <v>297</v>
      </c>
      <c r="B105" s="7" t="s">
        <v>298</v>
      </c>
      <c r="C105" s="7"/>
      <c r="D105" s="55" t="s">
        <v>231</v>
      </c>
      <c r="E105" s="254"/>
      <c r="F105" s="251"/>
      <c r="G105" s="149">
        <f t="shared" si="1"/>
        <v>644600</v>
      </c>
      <c r="H105" s="4">
        <f>H106</f>
        <v>544600</v>
      </c>
      <c r="I105" s="4">
        <f>I106</f>
        <v>100000</v>
      </c>
      <c r="J105" s="4">
        <f>J106</f>
        <v>100000</v>
      </c>
      <c r="K105" s="46"/>
      <c r="L105" s="47"/>
      <c r="M105" s="22"/>
      <c r="N105" s="48"/>
    </row>
    <row r="106" spans="1:14" s="19" customFormat="1" ht="44.25" customHeight="1" x14ac:dyDescent="0.3">
      <c r="A106" s="17" t="s">
        <v>299</v>
      </c>
      <c r="B106" s="14" t="s">
        <v>300</v>
      </c>
      <c r="C106" s="14" t="s">
        <v>4</v>
      </c>
      <c r="D106" s="81" t="s">
        <v>301</v>
      </c>
      <c r="E106" s="255"/>
      <c r="F106" s="252"/>
      <c r="G106" s="149">
        <f t="shared" si="1"/>
        <v>644600</v>
      </c>
      <c r="H106" s="18">
        <v>544600</v>
      </c>
      <c r="I106" s="18">
        <v>100000</v>
      </c>
      <c r="J106" s="118">
        <v>100000</v>
      </c>
      <c r="K106" s="20"/>
      <c r="L106" s="21"/>
      <c r="M106" s="22"/>
      <c r="N106" s="23"/>
    </row>
    <row r="107" spans="1:14" s="1" customFormat="1" ht="37.5" hidden="1" customHeight="1" x14ac:dyDescent="0.3">
      <c r="A107" s="68" t="s">
        <v>220</v>
      </c>
      <c r="B107" s="7" t="s">
        <v>221</v>
      </c>
      <c r="C107" s="7"/>
      <c r="D107" s="28" t="s">
        <v>128</v>
      </c>
      <c r="E107" s="258" t="s">
        <v>451</v>
      </c>
      <c r="F107" s="250" t="s">
        <v>492</v>
      </c>
      <c r="G107" s="149">
        <f t="shared" si="1"/>
        <v>50000</v>
      </c>
      <c r="H107" s="4">
        <f>SUM(H108)</f>
        <v>50000</v>
      </c>
      <c r="I107" s="4">
        <f>SUM(I108)</f>
        <v>0</v>
      </c>
      <c r="J107" s="119"/>
    </row>
    <row r="108" spans="1:14" s="19" customFormat="1" ht="37.5" x14ac:dyDescent="0.3">
      <c r="A108" s="17" t="s">
        <v>224</v>
      </c>
      <c r="B108" s="14" t="s">
        <v>223</v>
      </c>
      <c r="C108" s="14" t="s">
        <v>33</v>
      </c>
      <c r="D108" s="81" t="s">
        <v>222</v>
      </c>
      <c r="E108" s="259"/>
      <c r="F108" s="251"/>
      <c r="G108" s="149">
        <f t="shared" si="1"/>
        <v>50000</v>
      </c>
      <c r="H108" s="4">
        <v>50000</v>
      </c>
      <c r="I108" s="4"/>
      <c r="J108" s="119"/>
    </row>
    <row r="109" spans="1:14" s="1" customFormat="1" ht="37.5" hidden="1" x14ac:dyDescent="0.3">
      <c r="A109" s="68" t="s">
        <v>226</v>
      </c>
      <c r="B109" s="7" t="s">
        <v>127</v>
      </c>
      <c r="C109" s="7"/>
      <c r="D109" s="55" t="s">
        <v>119</v>
      </c>
      <c r="E109" s="259"/>
      <c r="F109" s="251"/>
      <c r="G109" s="149">
        <f t="shared" si="1"/>
        <v>390000</v>
      </c>
      <c r="H109" s="4">
        <f>SUM(H110)</f>
        <v>390000</v>
      </c>
      <c r="I109" s="4">
        <f>SUM(I110)</f>
        <v>0</v>
      </c>
      <c r="J109" s="119"/>
    </row>
    <row r="110" spans="1:14" s="19" customFormat="1" ht="45.75" customHeight="1" x14ac:dyDescent="0.2">
      <c r="A110" s="17" t="s">
        <v>225</v>
      </c>
      <c r="B110" s="14" t="s">
        <v>197</v>
      </c>
      <c r="C110" s="14" t="s">
        <v>33</v>
      </c>
      <c r="D110" s="50" t="s">
        <v>120</v>
      </c>
      <c r="E110" s="260"/>
      <c r="F110" s="252"/>
      <c r="G110" s="149">
        <f t="shared" si="1"/>
        <v>390000</v>
      </c>
      <c r="H110" s="4">
        <v>390000</v>
      </c>
      <c r="I110" s="4"/>
      <c r="J110" s="119"/>
    </row>
    <row r="111" spans="1:14" s="1" customFormat="1" ht="115.15" customHeight="1" x14ac:dyDescent="0.2">
      <c r="A111" s="68" t="s">
        <v>227</v>
      </c>
      <c r="B111" s="7" t="s">
        <v>101</v>
      </c>
      <c r="C111" s="7" t="s">
        <v>33</v>
      </c>
      <c r="D111" s="43" t="s">
        <v>88</v>
      </c>
      <c r="E111" s="184" t="s">
        <v>414</v>
      </c>
      <c r="F111" s="84" t="s">
        <v>494</v>
      </c>
      <c r="G111" s="149">
        <f t="shared" si="1"/>
        <v>1000000</v>
      </c>
      <c r="H111" s="4">
        <v>1000000</v>
      </c>
      <c r="I111" s="4"/>
      <c r="J111" s="119"/>
    </row>
    <row r="112" spans="1:14" s="1" customFormat="1" ht="137.44999999999999" customHeight="1" x14ac:dyDescent="0.2">
      <c r="A112" s="67" t="s">
        <v>228</v>
      </c>
      <c r="B112" s="7" t="s">
        <v>116</v>
      </c>
      <c r="C112" s="4">
        <v>1010</v>
      </c>
      <c r="D112" s="80" t="s">
        <v>290</v>
      </c>
      <c r="E112" s="259" t="s">
        <v>454</v>
      </c>
      <c r="F112" s="250" t="s">
        <v>491</v>
      </c>
      <c r="G112" s="149">
        <f t="shared" si="1"/>
        <v>1200000</v>
      </c>
      <c r="H112" s="4">
        <v>1200000</v>
      </c>
      <c r="I112" s="4">
        <f>SUM(I113:I114)</f>
        <v>0</v>
      </c>
      <c r="J112" s="119"/>
    </row>
    <row r="113" spans="1:14" s="1" customFormat="1" ht="24" hidden="1" customHeight="1" x14ac:dyDescent="0.3">
      <c r="A113" s="70" t="s">
        <v>297</v>
      </c>
      <c r="B113" s="7" t="s">
        <v>298</v>
      </c>
      <c r="C113" s="4"/>
      <c r="D113" s="55" t="s">
        <v>231</v>
      </c>
      <c r="E113" s="259"/>
      <c r="F113" s="251"/>
      <c r="G113" s="149">
        <f t="shared" si="1"/>
        <v>1747000</v>
      </c>
      <c r="H113" s="4">
        <f>SUM(H114)</f>
        <v>1747000</v>
      </c>
      <c r="I113" s="4"/>
      <c r="J113" s="119"/>
    </row>
    <row r="114" spans="1:14" s="19" customFormat="1" ht="44.25" customHeight="1" x14ac:dyDescent="0.3">
      <c r="A114" s="70" t="s">
        <v>299</v>
      </c>
      <c r="B114" s="14" t="s">
        <v>300</v>
      </c>
      <c r="C114" s="14" t="s">
        <v>4</v>
      </c>
      <c r="D114" s="81" t="s">
        <v>301</v>
      </c>
      <c r="E114" s="260"/>
      <c r="F114" s="252"/>
      <c r="G114" s="149">
        <f t="shared" si="1"/>
        <v>1747000</v>
      </c>
      <c r="H114" s="4">
        <v>1747000</v>
      </c>
      <c r="I114" s="4"/>
      <c r="J114" s="119"/>
    </row>
    <row r="115" spans="1:14" s="1" customFormat="1" ht="42" hidden="1" customHeight="1" x14ac:dyDescent="0.2">
      <c r="A115" s="67" t="s">
        <v>291</v>
      </c>
      <c r="B115" s="7" t="s">
        <v>292</v>
      </c>
      <c r="C115" s="7"/>
      <c r="D115" s="80" t="s">
        <v>72</v>
      </c>
      <c r="E115" s="185"/>
      <c r="F115" s="164"/>
      <c r="G115" s="149">
        <f t="shared" si="1"/>
        <v>400000</v>
      </c>
      <c r="H115" s="4">
        <f>H117+H118</f>
        <v>400000</v>
      </c>
      <c r="I115" s="4">
        <f>I117+I118</f>
        <v>0</v>
      </c>
      <c r="J115" s="119"/>
    </row>
    <row r="116" spans="1:14" s="19" customFormat="1" ht="37.5" hidden="1" customHeight="1" x14ac:dyDescent="0.3">
      <c r="A116" s="17">
        <v>1513201</v>
      </c>
      <c r="B116" s="14" t="s">
        <v>103</v>
      </c>
      <c r="C116" s="14" t="s">
        <v>5</v>
      </c>
      <c r="D116" s="81" t="s">
        <v>32</v>
      </c>
      <c r="E116" s="186"/>
      <c r="F116" s="157"/>
      <c r="G116" s="149">
        <f t="shared" si="1"/>
        <v>0</v>
      </c>
      <c r="H116" s="4"/>
      <c r="I116" s="4"/>
      <c r="J116" s="119"/>
    </row>
    <row r="117" spans="1:14" s="1" customFormat="1" ht="93.75" x14ac:dyDescent="0.3">
      <c r="A117" s="17" t="s">
        <v>293</v>
      </c>
      <c r="B117" s="14" t="s">
        <v>294</v>
      </c>
      <c r="C117" s="14" t="s">
        <v>5</v>
      </c>
      <c r="D117" s="81" t="s">
        <v>306</v>
      </c>
      <c r="E117" s="176" t="s">
        <v>415</v>
      </c>
      <c r="F117" s="84" t="s">
        <v>488</v>
      </c>
      <c r="G117" s="149">
        <f t="shared" si="1"/>
        <v>100000</v>
      </c>
      <c r="H117" s="4">
        <v>100000</v>
      </c>
      <c r="I117" s="4"/>
      <c r="J117" s="119"/>
      <c r="K117" s="46"/>
      <c r="L117" s="47"/>
      <c r="M117" s="22"/>
      <c r="N117" s="48"/>
    </row>
    <row r="118" spans="1:14" s="1" customFormat="1" ht="93.75" x14ac:dyDescent="0.3">
      <c r="A118" s="17" t="s">
        <v>293</v>
      </c>
      <c r="B118" s="14" t="s">
        <v>294</v>
      </c>
      <c r="C118" s="14" t="s">
        <v>5</v>
      </c>
      <c r="D118" s="81" t="s">
        <v>306</v>
      </c>
      <c r="E118" s="186" t="s">
        <v>456</v>
      </c>
      <c r="F118" s="84" t="s">
        <v>493</v>
      </c>
      <c r="G118" s="149">
        <f t="shared" si="1"/>
        <v>300000</v>
      </c>
      <c r="H118" s="4">
        <v>300000</v>
      </c>
      <c r="I118" s="4"/>
      <c r="J118" s="119"/>
    </row>
    <row r="119" spans="1:14" s="1" customFormat="1" ht="39.75" customHeight="1" x14ac:dyDescent="0.2">
      <c r="A119" s="67" t="s">
        <v>295</v>
      </c>
      <c r="B119" s="7" t="s">
        <v>296</v>
      </c>
      <c r="C119" s="7" t="s">
        <v>69</v>
      </c>
      <c r="D119" s="43" t="s">
        <v>89</v>
      </c>
      <c r="E119" s="176" t="s">
        <v>416</v>
      </c>
      <c r="F119" s="84" t="s">
        <v>497</v>
      </c>
      <c r="G119" s="149">
        <f t="shared" si="1"/>
        <v>500000</v>
      </c>
      <c r="H119" s="5">
        <v>500000</v>
      </c>
      <c r="I119" s="4"/>
      <c r="J119" s="119"/>
    </row>
    <row r="120" spans="1:14" s="19" customFormat="1" ht="30.75" hidden="1" customHeight="1" x14ac:dyDescent="0.3">
      <c r="A120" s="68" t="s">
        <v>297</v>
      </c>
      <c r="B120" s="7" t="s">
        <v>298</v>
      </c>
      <c r="C120" s="7"/>
      <c r="D120" s="55" t="s">
        <v>231</v>
      </c>
      <c r="E120" s="175"/>
      <c r="F120" s="84"/>
      <c r="G120" s="149">
        <f>H120+I120</f>
        <v>888700</v>
      </c>
      <c r="H120" s="6">
        <f>H122+H123+H125+H126+H128+H129+H130+H131+H124</f>
        <v>888700</v>
      </c>
      <c r="I120" s="6"/>
      <c r="J120" s="116"/>
      <c r="K120" s="38"/>
    </row>
    <row r="121" spans="1:14" s="1" customFormat="1" ht="30" hidden="1" customHeight="1" x14ac:dyDescent="0.3">
      <c r="A121" s="68" t="s">
        <v>229</v>
      </c>
      <c r="B121" s="7" t="s">
        <v>230</v>
      </c>
      <c r="C121" s="7" t="s">
        <v>4</v>
      </c>
      <c r="D121" s="55" t="s">
        <v>231</v>
      </c>
      <c r="E121" s="176"/>
      <c r="F121" s="158"/>
      <c r="G121" s="149">
        <f t="shared" si="1"/>
        <v>1418300</v>
      </c>
      <c r="H121" s="4">
        <f>SUM(H125+H126+H127+H128+H129+H117+H118+H105+H130)</f>
        <v>1318300</v>
      </c>
      <c r="I121" s="4">
        <f>SUM(I125+I126+I127+I128+I129+I117+I118+I105+I130)</f>
        <v>100000</v>
      </c>
      <c r="J121" s="119"/>
    </row>
    <row r="122" spans="1:14" s="19" customFormat="1" ht="37.5" hidden="1" customHeight="1" x14ac:dyDescent="0.3">
      <c r="A122" s="17" t="s">
        <v>299</v>
      </c>
      <c r="B122" s="14" t="s">
        <v>300</v>
      </c>
      <c r="C122" s="14" t="s">
        <v>4</v>
      </c>
      <c r="D122" s="81" t="s">
        <v>301</v>
      </c>
      <c r="E122" s="176"/>
      <c r="F122" s="158"/>
      <c r="G122" s="149">
        <f t="shared" si="1"/>
        <v>0</v>
      </c>
      <c r="H122" s="18"/>
      <c r="I122" s="18"/>
      <c r="J122" s="118"/>
    </row>
    <row r="123" spans="1:14" s="19" customFormat="1" ht="36.75" customHeight="1" x14ac:dyDescent="0.2">
      <c r="A123" s="17" t="s">
        <v>299</v>
      </c>
      <c r="B123" s="14" t="s">
        <v>300</v>
      </c>
      <c r="C123" s="14" t="s">
        <v>4</v>
      </c>
      <c r="D123" s="50" t="s">
        <v>301</v>
      </c>
      <c r="E123" s="176" t="s">
        <v>417</v>
      </c>
      <c r="F123" s="84" t="s">
        <v>489</v>
      </c>
      <c r="G123" s="149">
        <f t="shared" si="1"/>
        <v>295000</v>
      </c>
      <c r="H123" s="18">
        <v>295000</v>
      </c>
      <c r="I123" s="18"/>
      <c r="J123" s="118"/>
    </row>
    <row r="124" spans="1:14" s="19" customFormat="1" ht="56.25" x14ac:dyDescent="0.2">
      <c r="A124" s="17" t="s">
        <v>299</v>
      </c>
      <c r="B124" s="14" t="s">
        <v>300</v>
      </c>
      <c r="C124" s="14" t="s">
        <v>4</v>
      </c>
      <c r="D124" s="50" t="s">
        <v>301</v>
      </c>
      <c r="E124" s="176" t="s">
        <v>459</v>
      </c>
      <c r="F124" s="84" t="s">
        <v>498</v>
      </c>
      <c r="G124" s="149">
        <f t="shared" si="1"/>
        <v>220000</v>
      </c>
      <c r="H124" s="18">
        <v>220000</v>
      </c>
      <c r="I124" s="18"/>
      <c r="J124" s="118"/>
    </row>
    <row r="125" spans="1:14" s="19" customFormat="1" ht="54.75" customHeight="1" x14ac:dyDescent="0.25">
      <c r="A125" s="17" t="s">
        <v>299</v>
      </c>
      <c r="B125" s="14" t="s">
        <v>300</v>
      </c>
      <c r="C125" s="14" t="s">
        <v>4</v>
      </c>
      <c r="D125" s="50" t="s">
        <v>301</v>
      </c>
      <c r="E125" s="176" t="s">
        <v>452</v>
      </c>
      <c r="F125" s="84" t="s">
        <v>495</v>
      </c>
      <c r="G125" s="149">
        <f t="shared" si="1"/>
        <v>373700</v>
      </c>
      <c r="H125" s="18">
        <v>373700</v>
      </c>
      <c r="I125" s="18"/>
      <c r="J125" s="118"/>
      <c r="K125" s="20"/>
      <c r="L125" s="21"/>
      <c r="M125" s="22"/>
      <c r="N125" s="23"/>
    </row>
    <row r="126" spans="1:14" s="19" customFormat="1" ht="56.25" hidden="1" x14ac:dyDescent="0.3">
      <c r="A126" s="17" t="s">
        <v>299</v>
      </c>
      <c r="B126" s="14" t="s">
        <v>300</v>
      </c>
      <c r="C126" s="14" t="s">
        <v>4</v>
      </c>
      <c r="D126" s="81" t="s">
        <v>301</v>
      </c>
      <c r="E126" s="176"/>
      <c r="F126" s="158"/>
      <c r="G126" s="149">
        <f t="shared" si="1"/>
        <v>0</v>
      </c>
      <c r="H126" s="18"/>
      <c r="I126" s="18"/>
      <c r="J126" s="118"/>
      <c r="K126" s="20"/>
      <c r="L126" s="21"/>
      <c r="M126" s="22"/>
      <c r="N126" s="23"/>
    </row>
    <row r="127" spans="1:14" s="19" customFormat="1" ht="56.25" hidden="1" x14ac:dyDescent="0.3">
      <c r="A127" s="17" t="s">
        <v>229</v>
      </c>
      <c r="B127" s="14" t="s">
        <v>230</v>
      </c>
      <c r="C127" s="14" t="s">
        <v>4</v>
      </c>
      <c r="D127" s="81" t="s">
        <v>301</v>
      </c>
      <c r="E127" s="176" t="s">
        <v>113</v>
      </c>
      <c r="F127" s="158"/>
      <c r="G127" s="149">
        <f t="shared" si="1"/>
        <v>0</v>
      </c>
      <c r="H127" s="18"/>
      <c r="I127" s="18"/>
      <c r="J127" s="118"/>
      <c r="K127" s="20"/>
      <c r="L127" s="21"/>
      <c r="M127" s="22"/>
      <c r="N127" s="23"/>
    </row>
    <row r="128" spans="1:14" s="19" customFormat="1" ht="56.25" hidden="1" x14ac:dyDescent="0.3">
      <c r="A128" s="17" t="s">
        <v>299</v>
      </c>
      <c r="B128" s="14" t="s">
        <v>300</v>
      </c>
      <c r="C128" s="14" t="s">
        <v>4</v>
      </c>
      <c r="D128" s="81" t="s">
        <v>301</v>
      </c>
      <c r="E128" s="176" t="s">
        <v>418</v>
      </c>
      <c r="F128" s="158"/>
      <c r="G128" s="149">
        <f t="shared" si="1"/>
        <v>0</v>
      </c>
      <c r="H128" s="18"/>
      <c r="I128" s="18"/>
      <c r="J128" s="118"/>
      <c r="K128" s="20"/>
      <c r="L128" s="21"/>
      <c r="M128" s="22"/>
      <c r="N128" s="23"/>
    </row>
    <row r="129" spans="1:14" s="19" customFormat="1" ht="0.75" hidden="1" customHeight="1" x14ac:dyDescent="0.3">
      <c r="A129" s="17" t="s">
        <v>299</v>
      </c>
      <c r="B129" s="14" t="s">
        <v>300</v>
      </c>
      <c r="C129" s="14" t="s">
        <v>4</v>
      </c>
      <c r="D129" s="81" t="s">
        <v>301</v>
      </c>
      <c r="E129" s="176"/>
      <c r="F129" s="158"/>
      <c r="G129" s="149">
        <f t="shared" si="1"/>
        <v>0</v>
      </c>
      <c r="H129" s="18"/>
      <c r="I129" s="18"/>
      <c r="J129" s="118"/>
      <c r="K129" s="20"/>
      <c r="L129" s="21"/>
      <c r="M129" s="22"/>
      <c r="N129" s="23"/>
    </row>
    <row r="130" spans="1:14" s="19" customFormat="1" ht="42" hidden="1" customHeight="1" x14ac:dyDescent="0.3">
      <c r="A130" s="17" t="s">
        <v>299</v>
      </c>
      <c r="B130" s="14" t="s">
        <v>300</v>
      </c>
      <c r="C130" s="14" t="s">
        <v>4</v>
      </c>
      <c r="D130" s="81" t="s">
        <v>301</v>
      </c>
      <c r="E130" s="175" t="s">
        <v>280</v>
      </c>
      <c r="F130" s="84"/>
      <c r="G130" s="149">
        <f t="shared" si="1"/>
        <v>0</v>
      </c>
      <c r="H130" s="18"/>
      <c r="I130" s="18"/>
      <c r="J130" s="118"/>
    </row>
    <row r="131" spans="1:14" s="19" customFormat="1" ht="56.25" hidden="1" x14ac:dyDescent="0.3">
      <c r="A131" s="17" t="s">
        <v>299</v>
      </c>
      <c r="B131" s="14" t="s">
        <v>300</v>
      </c>
      <c r="C131" s="14" t="s">
        <v>4</v>
      </c>
      <c r="D131" s="81" t="s">
        <v>301</v>
      </c>
      <c r="E131" s="186" t="s">
        <v>419</v>
      </c>
      <c r="F131" s="157"/>
      <c r="G131" s="149">
        <f t="shared" si="1"/>
        <v>0</v>
      </c>
      <c r="H131" s="18"/>
      <c r="I131" s="18"/>
      <c r="J131" s="118"/>
    </row>
    <row r="132" spans="1:14" s="1" customFormat="1" ht="18.75" hidden="1" x14ac:dyDescent="0.3">
      <c r="A132" s="68" t="s">
        <v>320</v>
      </c>
      <c r="B132" s="7" t="s">
        <v>183</v>
      </c>
      <c r="C132" s="7"/>
      <c r="D132" s="55" t="s">
        <v>185</v>
      </c>
      <c r="E132" s="187"/>
      <c r="F132" s="165"/>
      <c r="G132" s="149">
        <f t="shared" si="1"/>
        <v>100000</v>
      </c>
      <c r="H132" s="4">
        <f>H133</f>
        <v>100000</v>
      </c>
      <c r="I132" s="4">
        <f>I133</f>
        <v>0</v>
      </c>
      <c r="J132" s="119"/>
    </row>
    <row r="133" spans="1:14" s="19" customFormat="1" ht="112.5" x14ac:dyDescent="0.2">
      <c r="A133" s="17" t="s">
        <v>321</v>
      </c>
      <c r="B133" s="14" t="s">
        <v>184</v>
      </c>
      <c r="C133" s="14" t="s">
        <v>12</v>
      </c>
      <c r="D133" s="50" t="s">
        <v>322</v>
      </c>
      <c r="E133" s="176" t="s">
        <v>420</v>
      </c>
      <c r="F133" s="84" t="s">
        <v>490</v>
      </c>
      <c r="G133" s="149">
        <f t="shared" si="1"/>
        <v>100000</v>
      </c>
      <c r="H133" s="18">
        <v>100000</v>
      </c>
      <c r="I133" s="18"/>
      <c r="J133" s="118"/>
    </row>
    <row r="134" spans="1:14" s="49" customFormat="1" ht="56.25" x14ac:dyDescent="0.25">
      <c r="A134" s="120" t="s">
        <v>171</v>
      </c>
      <c r="B134" s="98"/>
      <c r="C134" s="98"/>
      <c r="D134" s="99" t="s">
        <v>160</v>
      </c>
      <c r="E134" s="188"/>
      <c r="F134" s="157"/>
      <c r="G134" s="149">
        <f t="shared" si="1"/>
        <v>50000</v>
      </c>
      <c r="H134" s="10">
        <f>H135+H136</f>
        <v>50000</v>
      </c>
      <c r="I134" s="10">
        <f>I135+I136</f>
        <v>0</v>
      </c>
      <c r="J134" s="10">
        <f>J135+J136</f>
        <v>0</v>
      </c>
    </row>
    <row r="135" spans="1:14" s="49" customFormat="1" ht="131.25" hidden="1" x14ac:dyDescent="0.25">
      <c r="A135" s="68" t="s">
        <v>318</v>
      </c>
      <c r="B135" s="7" t="s">
        <v>61</v>
      </c>
      <c r="C135" s="14" t="s">
        <v>44</v>
      </c>
      <c r="D135" s="31" t="s">
        <v>319</v>
      </c>
      <c r="E135" s="188" t="s">
        <v>349</v>
      </c>
      <c r="F135" s="157"/>
      <c r="G135" s="149">
        <f t="shared" si="1"/>
        <v>0</v>
      </c>
      <c r="H135" s="4"/>
      <c r="I135" s="4"/>
      <c r="J135" s="119"/>
    </row>
    <row r="136" spans="1:14" s="37" customFormat="1" ht="37.5" hidden="1" x14ac:dyDescent="0.3">
      <c r="A136" s="68" t="s">
        <v>232</v>
      </c>
      <c r="B136" s="26" t="s">
        <v>161</v>
      </c>
      <c r="C136" s="7"/>
      <c r="D136" s="27" t="s">
        <v>162</v>
      </c>
      <c r="E136" s="186"/>
      <c r="F136" s="157"/>
      <c r="G136" s="149">
        <f t="shared" si="1"/>
        <v>50000</v>
      </c>
      <c r="H136" s="4">
        <f>H137</f>
        <v>50000</v>
      </c>
      <c r="I136" s="4">
        <f>I137</f>
        <v>0</v>
      </c>
      <c r="J136" s="4">
        <f>J137</f>
        <v>0</v>
      </c>
    </row>
    <row r="137" spans="1:14" s="37" customFormat="1" ht="75" x14ac:dyDescent="0.3">
      <c r="A137" s="17" t="s">
        <v>233</v>
      </c>
      <c r="B137" s="96" t="s">
        <v>163</v>
      </c>
      <c r="C137" s="14" t="s">
        <v>33</v>
      </c>
      <c r="D137" s="100" t="s">
        <v>164</v>
      </c>
      <c r="E137" s="186" t="s">
        <v>421</v>
      </c>
      <c r="F137" s="84" t="s">
        <v>487</v>
      </c>
      <c r="G137" s="149">
        <f t="shared" si="1"/>
        <v>50000</v>
      </c>
      <c r="H137" s="18">
        <v>50000</v>
      </c>
      <c r="I137" s="18"/>
      <c r="J137" s="118"/>
    </row>
    <row r="138" spans="1:14" ht="56.25" x14ac:dyDescent="0.35">
      <c r="A138" s="122" t="s">
        <v>173</v>
      </c>
      <c r="B138" s="90"/>
      <c r="C138" s="90"/>
      <c r="D138" s="78" t="s">
        <v>41</v>
      </c>
      <c r="E138" s="180"/>
      <c r="F138" s="162"/>
      <c r="G138" s="149">
        <f t="shared" si="1"/>
        <v>2500000</v>
      </c>
      <c r="H138" s="10">
        <f>H139</f>
        <v>2500000</v>
      </c>
      <c r="I138" s="10">
        <f>SUM(I139+I141+I142+I143)</f>
        <v>0</v>
      </c>
      <c r="J138" s="10">
        <f>SUM(J139+J141+J142+J143)</f>
        <v>0</v>
      </c>
    </row>
    <row r="139" spans="1:14" s="1" customFormat="1" ht="41.25" hidden="1" customHeight="1" x14ac:dyDescent="0.2">
      <c r="A139" s="67" t="s">
        <v>263</v>
      </c>
      <c r="B139" s="7" t="s">
        <v>262</v>
      </c>
      <c r="C139" s="7"/>
      <c r="D139" s="43" t="s">
        <v>264</v>
      </c>
      <c r="E139" s="176"/>
      <c r="F139" s="158"/>
      <c r="G139" s="149">
        <f t="shared" si="1"/>
        <v>2500000</v>
      </c>
      <c r="H139" s="4">
        <f>H140+H141+H142+H143</f>
        <v>2500000</v>
      </c>
      <c r="I139" s="4"/>
      <c r="J139" s="119"/>
    </row>
    <row r="140" spans="1:14" s="19" customFormat="1" ht="41.25" customHeight="1" x14ac:dyDescent="0.2">
      <c r="A140" s="70" t="s">
        <v>302</v>
      </c>
      <c r="B140" s="14" t="s">
        <v>303</v>
      </c>
      <c r="C140" s="14" t="s">
        <v>42</v>
      </c>
      <c r="D140" s="44" t="s">
        <v>304</v>
      </c>
      <c r="E140" s="176" t="s">
        <v>422</v>
      </c>
      <c r="F140" s="84" t="s">
        <v>481</v>
      </c>
      <c r="G140" s="149">
        <f t="shared" si="1"/>
        <v>2000000</v>
      </c>
      <c r="H140" s="18">
        <v>2000000</v>
      </c>
      <c r="I140" s="18"/>
      <c r="J140" s="118"/>
    </row>
    <row r="141" spans="1:14" s="19" customFormat="1" ht="37.5" x14ac:dyDescent="0.2">
      <c r="A141" s="70" t="s">
        <v>302</v>
      </c>
      <c r="B141" s="14" t="s">
        <v>303</v>
      </c>
      <c r="C141" s="14" t="s">
        <v>42</v>
      </c>
      <c r="D141" s="44" t="s">
        <v>304</v>
      </c>
      <c r="E141" s="175" t="s">
        <v>533</v>
      </c>
      <c r="F141" s="84" t="s">
        <v>483</v>
      </c>
      <c r="G141" s="149">
        <f t="shared" si="1"/>
        <v>150000</v>
      </c>
      <c r="H141" s="18">
        <v>150000</v>
      </c>
      <c r="I141" s="18"/>
      <c r="J141" s="118"/>
    </row>
    <row r="142" spans="1:14" s="19" customFormat="1" ht="40.5" customHeight="1" x14ac:dyDescent="0.2">
      <c r="A142" s="70" t="s">
        <v>302</v>
      </c>
      <c r="B142" s="14" t="s">
        <v>303</v>
      </c>
      <c r="C142" s="14" t="s">
        <v>42</v>
      </c>
      <c r="D142" s="44" t="s">
        <v>304</v>
      </c>
      <c r="E142" s="175" t="s">
        <v>423</v>
      </c>
      <c r="F142" s="84" t="s">
        <v>484</v>
      </c>
      <c r="G142" s="149">
        <f t="shared" si="1"/>
        <v>300000</v>
      </c>
      <c r="H142" s="18">
        <v>300000</v>
      </c>
      <c r="I142" s="18"/>
      <c r="J142" s="118"/>
    </row>
    <row r="143" spans="1:14" s="19" customFormat="1" ht="56.25" x14ac:dyDescent="0.2">
      <c r="A143" s="70" t="s">
        <v>302</v>
      </c>
      <c r="B143" s="14" t="s">
        <v>303</v>
      </c>
      <c r="C143" s="14" t="s">
        <v>42</v>
      </c>
      <c r="D143" s="44" t="s">
        <v>304</v>
      </c>
      <c r="E143" s="175" t="s">
        <v>428</v>
      </c>
      <c r="F143" s="84" t="s">
        <v>482</v>
      </c>
      <c r="G143" s="149">
        <f t="shared" si="1"/>
        <v>50000</v>
      </c>
      <c r="H143" s="18">
        <v>50000</v>
      </c>
      <c r="I143" s="18"/>
      <c r="J143" s="118"/>
    </row>
    <row r="144" spans="1:14" ht="60.75" customHeight="1" x14ac:dyDescent="0.35">
      <c r="A144" s="122" t="s">
        <v>83</v>
      </c>
      <c r="B144" s="90"/>
      <c r="C144" s="90"/>
      <c r="D144" s="78" t="s">
        <v>21</v>
      </c>
      <c r="E144" s="180"/>
      <c r="F144" s="162"/>
      <c r="G144" s="146">
        <f t="shared" si="1"/>
        <v>1228000</v>
      </c>
      <c r="H144" s="10">
        <f>H145+H149+H152+H154+H156</f>
        <v>1228000</v>
      </c>
      <c r="I144" s="10">
        <f>I145+I149+I152</f>
        <v>0</v>
      </c>
      <c r="J144" s="10">
        <f>J145+J149+J152</f>
        <v>0</v>
      </c>
    </row>
    <row r="145" spans="1:10" ht="37.5" hidden="1" x14ac:dyDescent="0.2">
      <c r="A145" s="68" t="s">
        <v>195</v>
      </c>
      <c r="B145" s="7" t="s">
        <v>127</v>
      </c>
      <c r="C145" s="7"/>
      <c r="D145" s="3" t="s">
        <v>119</v>
      </c>
      <c r="E145" s="176"/>
      <c r="F145" s="158"/>
      <c r="G145" s="149">
        <f t="shared" si="1"/>
        <v>403000</v>
      </c>
      <c r="H145" s="6">
        <f>H146+H147+H148</f>
        <v>403000</v>
      </c>
      <c r="I145" s="6">
        <f>I146+I147+I148</f>
        <v>0</v>
      </c>
      <c r="J145" s="6">
        <f>J146+J147+J148</f>
        <v>0</v>
      </c>
    </row>
    <row r="146" spans="1:10" s="41" customFormat="1" ht="62.25" customHeight="1" x14ac:dyDescent="0.2">
      <c r="A146" s="17" t="s">
        <v>196</v>
      </c>
      <c r="B146" s="14" t="s">
        <v>197</v>
      </c>
      <c r="C146" s="14" t="s">
        <v>33</v>
      </c>
      <c r="D146" s="50" t="s">
        <v>120</v>
      </c>
      <c r="E146" s="176" t="s">
        <v>424</v>
      </c>
      <c r="F146" s="84" t="s">
        <v>499</v>
      </c>
      <c r="G146" s="149">
        <f t="shared" si="1"/>
        <v>103000</v>
      </c>
      <c r="H146" s="72">
        <v>103000</v>
      </c>
      <c r="I146" s="72"/>
      <c r="J146" s="117"/>
    </row>
    <row r="147" spans="1:10" s="41" customFormat="1" ht="42" customHeight="1" x14ac:dyDescent="0.2">
      <c r="A147" s="17" t="s">
        <v>196</v>
      </c>
      <c r="B147" s="14" t="s">
        <v>197</v>
      </c>
      <c r="C147" s="14" t="s">
        <v>33</v>
      </c>
      <c r="D147" s="50" t="s">
        <v>120</v>
      </c>
      <c r="E147" s="176" t="s">
        <v>425</v>
      </c>
      <c r="F147" s="84" t="s">
        <v>502</v>
      </c>
      <c r="G147" s="149">
        <f t="shared" si="1"/>
        <v>50000</v>
      </c>
      <c r="H147" s="72">
        <v>50000</v>
      </c>
      <c r="I147" s="72"/>
      <c r="J147" s="117"/>
    </row>
    <row r="148" spans="1:10" s="41" customFormat="1" ht="37.5" x14ac:dyDescent="0.2">
      <c r="A148" s="17" t="s">
        <v>196</v>
      </c>
      <c r="B148" s="14" t="s">
        <v>197</v>
      </c>
      <c r="C148" s="14" t="s">
        <v>33</v>
      </c>
      <c r="D148" s="50" t="s">
        <v>120</v>
      </c>
      <c r="E148" s="176" t="s">
        <v>426</v>
      </c>
      <c r="F148" s="84" t="s">
        <v>500</v>
      </c>
      <c r="G148" s="149">
        <f t="shared" ref="G148:G207" si="2">H148+I148</f>
        <v>250000</v>
      </c>
      <c r="H148" s="18">
        <v>250000</v>
      </c>
      <c r="I148" s="72"/>
      <c r="J148" s="117"/>
    </row>
    <row r="149" spans="1:10" s="2" customFormat="1" ht="37.5" hidden="1" x14ac:dyDescent="0.2">
      <c r="A149" s="68">
        <v>1115010</v>
      </c>
      <c r="B149" s="7" t="s">
        <v>124</v>
      </c>
      <c r="C149" s="7"/>
      <c r="D149" s="43" t="s">
        <v>125</v>
      </c>
      <c r="E149" s="253" t="s">
        <v>453</v>
      </c>
      <c r="F149" s="250" t="s">
        <v>501</v>
      </c>
      <c r="G149" s="149">
        <f t="shared" si="2"/>
        <v>684000</v>
      </c>
      <c r="H149" s="4">
        <f>SUM(H150:H151)</f>
        <v>684000</v>
      </c>
      <c r="I149" s="4">
        <f>SUM(I150:I151)</f>
        <v>0</v>
      </c>
      <c r="J149" s="4">
        <f>SUM(J150:J151)</f>
        <v>0</v>
      </c>
    </row>
    <row r="150" spans="1:10" s="41" customFormat="1" ht="56.25" x14ac:dyDescent="0.2">
      <c r="A150" s="17">
        <v>1115011</v>
      </c>
      <c r="B150" s="14" t="s">
        <v>102</v>
      </c>
      <c r="C150" s="14" t="s">
        <v>49</v>
      </c>
      <c r="D150" s="50" t="s">
        <v>87</v>
      </c>
      <c r="E150" s="254"/>
      <c r="F150" s="251"/>
      <c r="G150" s="149">
        <f t="shared" si="2"/>
        <v>470000</v>
      </c>
      <c r="H150" s="94">
        <v>470000</v>
      </c>
      <c r="I150" s="72"/>
      <c r="J150" s="117"/>
    </row>
    <row r="151" spans="1:10" s="19" customFormat="1" ht="56.25" customHeight="1" x14ac:dyDescent="0.2">
      <c r="A151" s="17">
        <v>1115012</v>
      </c>
      <c r="B151" s="14" t="s">
        <v>117</v>
      </c>
      <c r="C151" s="14" t="s">
        <v>49</v>
      </c>
      <c r="D151" s="50" t="s">
        <v>118</v>
      </c>
      <c r="E151" s="254"/>
      <c r="F151" s="251"/>
      <c r="G151" s="149">
        <f t="shared" si="2"/>
        <v>214000</v>
      </c>
      <c r="H151" s="94">
        <v>214000</v>
      </c>
      <c r="I151" s="72"/>
      <c r="J151" s="117"/>
    </row>
    <row r="152" spans="1:10" s="1" customFormat="1" ht="56.25" hidden="1" customHeight="1" x14ac:dyDescent="0.2">
      <c r="A152" s="68" t="s">
        <v>198</v>
      </c>
      <c r="B152" s="7" t="s">
        <v>199</v>
      </c>
      <c r="C152" s="7"/>
      <c r="D152" s="3" t="s">
        <v>309</v>
      </c>
      <c r="E152" s="254"/>
      <c r="F152" s="251"/>
      <c r="G152" s="149">
        <f t="shared" si="2"/>
        <v>6000</v>
      </c>
      <c r="H152" s="5">
        <f>H153</f>
        <v>6000</v>
      </c>
      <c r="I152" s="5">
        <f>I153</f>
        <v>0</v>
      </c>
      <c r="J152" s="5">
        <f>J153</f>
        <v>0</v>
      </c>
    </row>
    <row r="153" spans="1:10" s="19" customFormat="1" ht="56.25" customHeight="1" x14ac:dyDescent="0.2">
      <c r="A153" s="17" t="s">
        <v>200</v>
      </c>
      <c r="B153" s="14" t="s">
        <v>201</v>
      </c>
      <c r="C153" s="14" t="s">
        <v>49</v>
      </c>
      <c r="D153" s="50" t="s">
        <v>310</v>
      </c>
      <c r="E153" s="254"/>
      <c r="F153" s="251"/>
      <c r="G153" s="149">
        <f t="shared" si="2"/>
        <v>6000</v>
      </c>
      <c r="H153" s="94">
        <v>6000</v>
      </c>
      <c r="I153" s="72"/>
      <c r="J153" s="117"/>
    </row>
    <row r="154" spans="1:10" s="37" customFormat="1" ht="56.25" hidden="1" customHeight="1" x14ac:dyDescent="0.3">
      <c r="A154" s="68" t="s">
        <v>343</v>
      </c>
      <c r="B154" s="7" t="s">
        <v>346</v>
      </c>
      <c r="C154" s="3"/>
      <c r="D154" s="3" t="s">
        <v>347</v>
      </c>
      <c r="E154" s="254"/>
      <c r="F154" s="251"/>
      <c r="G154" s="149">
        <f t="shared" si="2"/>
        <v>10000</v>
      </c>
      <c r="H154" s="5">
        <f>H155</f>
        <v>10000</v>
      </c>
      <c r="I154" s="6"/>
      <c r="J154" s="116"/>
    </row>
    <row r="155" spans="1:10" s="38" customFormat="1" ht="56.25" customHeight="1" x14ac:dyDescent="0.3">
      <c r="A155" s="17" t="s">
        <v>344</v>
      </c>
      <c r="B155" s="14" t="s">
        <v>345</v>
      </c>
      <c r="C155" s="101" t="s">
        <v>49</v>
      </c>
      <c r="D155" s="50" t="s">
        <v>348</v>
      </c>
      <c r="E155" s="255"/>
      <c r="F155" s="252"/>
      <c r="G155" s="149">
        <f t="shared" si="2"/>
        <v>10000</v>
      </c>
      <c r="H155" s="94">
        <v>10000</v>
      </c>
      <c r="I155" s="72"/>
      <c r="J155" s="117"/>
    </row>
    <row r="156" spans="1:10" s="38" customFormat="1" ht="56.25" customHeight="1" x14ac:dyDescent="0.3">
      <c r="A156" s="17">
        <v>1115012</v>
      </c>
      <c r="B156" s="14" t="s">
        <v>117</v>
      </c>
      <c r="C156" s="14" t="s">
        <v>49</v>
      </c>
      <c r="D156" s="50" t="s">
        <v>118</v>
      </c>
      <c r="E156" s="230" t="s">
        <v>609</v>
      </c>
      <c r="F156" s="222" t="s">
        <v>608</v>
      </c>
      <c r="G156" s="149">
        <f t="shared" si="2"/>
        <v>125000</v>
      </c>
      <c r="H156" s="94">
        <v>125000</v>
      </c>
      <c r="I156" s="72"/>
      <c r="J156" s="229"/>
    </row>
    <row r="157" spans="1:10" s="39" customFormat="1" ht="61.5" customHeight="1" x14ac:dyDescent="0.35">
      <c r="A157" s="125" t="s">
        <v>234</v>
      </c>
      <c r="B157" s="102"/>
      <c r="C157" s="102"/>
      <c r="D157" s="152" t="s">
        <v>34</v>
      </c>
      <c r="E157" s="189"/>
      <c r="F157" s="166"/>
      <c r="G157" s="146">
        <f>H157+I157</f>
        <v>104505200</v>
      </c>
      <c r="H157" s="103">
        <f>H166+H167+H168+H169+H170+H171+H172+H177+H173+H189</f>
        <v>90057400</v>
      </c>
      <c r="I157" s="103">
        <f>I161+I162+I164+I166+I174+I175+I179+I180+I181+I178+I182+I183+I173</f>
        <v>14447800</v>
      </c>
      <c r="J157" s="103">
        <f>J161+J162+J164+J166+J174+J175+J179+J180+J181+J178+J182+J183+J173</f>
        <v>14327800</v>
      </c>
    </row>
    <row r="158" spans="1:10" s="1" customFormat="1" ht="56.25" hidden="1" customHeight="1" x14ac:dyDescent="0.2">
      <c r="A158" s="67" t="s">
        <v>235</v>
      </c>
      <c r="B158" s="7" t="s">
        <v>104</v>
      </c>
      <c r="C158" s="7"/>
      <c r="D158" s="51" t="s">
        <v>236</v>
      </c>
      <c r="E158" s="176"/>
      <c r="F158" s="158"/>
      <c r="G158" s="149" t="e">
        <f t="shared" si="2"/>
        <v>#REF!</v>
      </c>
      <c r="H158" s="4" t="e">
        <f>H161+#REF!+H162+H163+H164+#REF!</f>
        <v>#REF!</v>
      </c>
      <c r="I158" s="4" t="e">
        <f>I161+#REF!+I162+I163+I164</f>
        <v>#REF!</v>
      </c>
      <c r="J158" s="119"/>
    </row>
    <row r="159" spans="1:10" s="1" customFormat="1" ht="75" hidden="1" customHeight="1" x14ac:dyDescent="0.2">
      <c r="A159" s="67" t="s">
        <v>91</v>
      </c>
      <c r="B159" s="7" t="s">
        <v>104</v>
      </c>
      <c r="C159" s="7"/>
      <c r="D159" s="51" t="s">
        <v>90</v>
      </c>
      <c r="E159" s="176"/>
      <c r="F159" s="158"/>
      <c r="G159" s="149">
        <f t="shared" si="2"/>
        <v>0</v>
      </c>
      <c r="H159" s="4"/>
      <c r="I159" s="4"/>
      <c r="J159" s="119"/>
    </row>
    <row r="160" spans="1:10" s="1" customFormat="1" ht="45" hidden="1" customHeight="1" x14ac:dyDescent="0.3">
      <c r="A160" s="67" t="s">
        <v>129</v>
      </c>
      <c r="B160" s="7" t="s">
        <v>130</v>
      </c>
      <c r="C160" s="7"/>
      <c r="D160" s="85" t="s">
        <v>131</v>
      </c>
      <c r="E160" s="176"/>
      <c r="F160" s="158"/>
      <c r="G160" s="149">
        <f t="shared" si="2"/>
        <v>3072800</v>
      </c>
      <c r="H160" s="4">
        <f>SUM(H161:H164)</f>
        <v>0</v>
      </c>
      <c r="I160" s="4">
        <f>SUM(I161:I164)</f>
        <v>3072800</v>
      </c>
      <c r="J160" s="119"/>
    </row>
    <row r="161" spans="1:10" s="19" customFormat="1" ht="37.5" x14ac:dyDescent="0.2">
      <c r="A161" s="70" t="s">
        <v>243</v>
      </c>
      <c r="B161" s="14" t="s">
        <v>238</v>
      </c>
      <c r="C161" s="14" t="s">
        <v>35</v>
      </c>
      <c r="D161" s="29" t="s">
        <v>237</v>
      </c>
      <c r="E161" s="176" t="s">
        <v>437</v>
      </c>
      <c r="F161" s="84" t="s">
        <v>519</v>
      </c>
      <c r="G161" s="149">
        <f t="shared" si="2"/>
        <v>550000</v>
      </c>
      <c r="H161" s="4"/>
      <c r="I161" s="6">
        <v>550000</v>
      </c>
      <c r="J161" s="116">
        <v>550000</v>
      </c>
    </row>
    <row r="162" spans="1:10" s="19" customFormat="1" ht="37.5" x14ac:dyDescent="0.2">
      <c r="A162" s="70" t="s">
        <v>244</v>
      </c>
      <c r="B162" s="14" t="s">
        <v>239</v>
      </c>
      <c r="C162" s="14" t="s">
        <v>35</v>
      </c>
      <c r="D162" s="29" t="s">
        <v>241</v>
      </c>
      <c r="E162" s="176" t="s">
        <v>438</v>
      </c>
      <c r="F162" s="84" t="s">
        <v>524</v>
      </c>
      <c r="G162" s="149">
        <f t="shared" si="2"/>
        <v>500000</v>
      </c>
      <c r="H162" s="4"/>
      <c r="I162" s="6">
        <v>500000</v>
      </c>
      <c r="J162" s="116">
        <v>500000</v>
      </c>
    </row>
    <row r="163" spans="1:10" s="19" customFormat="1" ht="56.25" hidden="1" x14ac:dyDescent="0.2">
      <c r="A163" s="70" t="s">
        <v>245</v>
      </c>
      <c r="B163" s="14" t="s">
        <v>240</v>
      </c>
      <c r="C163" s="14" t="s">
        <v>35</v>
      </c>
      <c r="D163" s="29" t="s">
        <v>242</v>
      </c>
      <c r="E163" s="176" t="s">
        <v>281</v>
      </c>
      <c r="F163" s="158"/>
      <c r="G163" s="149">
        <f t="shared" si="2"/>
        <v>0</v>
      </c>
      <c r="H163" s="4"/>
      <c r="I163" s="6"/>
      <c r="J163" s="116"/>
    </row>
    <row r="164" spans="1:10" s="19" customFormat="1" ht="45" customHeight="1" x14ac:dyDescent="0.2">
      <c r="A164" s="70" t="s">
        <v>245</v>
      </c>
      <c r="B164" s="14" t="s">
        <v>240</v>
      </c>
      <c r="C164" s="14" t="s">
        <v>35</v>
      </c>
      <c r="D164" s="32" t="s">
        <v>242</v>
      </c>
      <c r="E164" s="176" t="s">
        <v>439</v>
      </c>
      <c r="F164" s="84" t="s">
        <v>518</v>
      </c>
      <c r="G164" s="149">
        <f t="shared" si="2"/>
        <v>2022800</v>
      </c>
      <c r="H164" s="4"/>
      <c r="I164" s="9">
        <v>2022800</v>
      </c>
      <c r="J164" s="126">
        <v>2022800</v>
      </c>
    </row>
    <row r="165" spans="1:10" s="1" customFormat="1" ht="36.75" hidden="1" customHeight="1" x14ac:dyDescent="0.2">
      <c r="A165" s="67" t="s">
        <v>366</v>
      </c>
      <c r="B165" s="7" t="s">
        <v>106</v>
      </c>
      <c r="C165" s="7" t="s">
        <v>35</v>
      </c>
      <c r="D165" s="51" t="s">
        <v>36</v>
      </c>
      <c r="E165" s="175"/>
      <c r="F165" s="84"/>
      <c r="G165" s="149">
        <f t="shared" si="2"/>
        <v>61647400</v>
      </c>
      <c r="H165" s="10">
        <f>SUM(H166:H172)</f>
        <v>56172400</v>
      </c>
      <c r="I165" s="11">
        <f>SUM(I166:I172)</f>
        <v>5475000</v>
      </c>
      <c r="J165" s="127"/>
    </row>
    <row r="166" spans="1:10" s="1" customFormat="1" ht="37.5" x14ac:dyDescent="0.2">
      <c r="A166" s="67" t="s">
        <v>248</v>
      </c>
      <c r="B166" s="7" t="s">
        <v>246</v>
      </c>
      <c r="C166" s="7" t="s">
        <v>35</v>
      </c>
      <c r="D166" s="51" t="s">
        <v>247</v>
      </c>
      <c r="E166" s="175" t="s">
        <v>429</v>
      </c>
      <c r="F166" s="84" t="s">
        <v>520</v>
      </c>
      <c r="G166" s="149">
        <f t="shared" si="2"/>
        <v>34912400</v>
      </c>
      <c r="H166" s="151">
        <v>29437400</v>
      </c>
      <c r="I166" s="151">
        <v>5475000</v>
      </c>
      <c r="J166" s="154">
        <v>5355000</v>
      </c>
    </row>
    <row r="167" spans="1:10" s="1" customFormat="1" ht="37.5" x14ac:dyDescent="0.2">
      <c r="A167" s="67" t="s">
        <v>248</v>
      </c>
      <c r="B167" s="7" t="s">
        <v>246</v>
      </c>
      <c r="C167" s="7" t="s">
        <v>35</v>
      </c>
      <c r="D167" s="51" t="s">
        <v>247</v>
      </c>
      <c r="E167" s="175" t="s">
        <v>430</v>
      </c>
      <c r="F167" s="84" t="s">
        <v>513</v>
      </c>
      <c r="G167" s="149">
        <f t="shared" si="2"/>
        <v>14000000</v>
      </c>
      <c r="H167" s="52">
        <v>14000000</v>
      </c>
      <c r="I167" s="12"/>
      <c r="J167" s="129"/>
    </row>
    <row r="168" spans="1:10" s="1" customFormat="1" ht="37.5" x14ac:dyDescent="0.2">
      <c r="A168" s="67" t="s">
        <v>248</v>
      </c>
      <c r="B168" s="7" t="s">
        <v>246</v>
      </c>
      <c r="C168" s="7" t="s">
        <v>35</v>
      </c>
      <c r="D168" s="51" t="s">
        <v>247</v>
      </c>
      <c r="E168" s="175" t="s">
        <v>431</v>
      </c>
      <c r="F168" s="84" t="s">
        <v>515</v>
      </c>
      <c r="G168" s="149">
        <f t="shared" si="2"/>
        <v>1300000</v>
      </c>
      <c r="H168" s="52">
        <v>1300000</v>
      </c>
      <c r="I168" s="13"/>
      <c r="J168" s="130"/>
    </row>
    <row r="169" spans="1:10" s="1" customFormat="1" ht="37.5" x14ac:dyDescent="0.2">
      <c r="A169" s="67" t="s">
        <v>248</v>
      </c>
      <c r="B169" s="7" t="s">
        <v>246</v>
      </c>
      <c r="C169" s="7" t="s">
        <v>35</v>
      </c>
      <c r="D169" s="51" t="s">
        <v>247</v>
      </c>
      <c r="E169" s="175" t="s">
        <v>433</v>
      </c>
      <c r="F169" s="84" t="s">
        <v>514</v>
      </c>
      <c r="G169" s="149">
        <f t="shared" si="2"/>
        <v>300000</v>
      </c>
      <c r="H169" s="52">
        <v>300000</v>
      </c>
      <c r="I169" s="13"/>
      <c r="J169" s="130"/>
    </row>
    <row r="170" spans="1:10" s="1" customFormat="1" ht="56.25" x14ac:dyDescent="0.2">
      <c r="A170" s="67" t="s">
        <v>248</v>
      </c>
      <c r="B170" s="7" t="s">
        <v>246</v>
      </c>
      <c r="C170" s="7" t="s">
        <v>35</v>
      </c>
      <c r="D170" s="51" t="s">
        <v>247</v>
      </c>
      <c r="E170" s="175" t="s">
        <v>432</v>
      </c>
      <c r="F170" s="84" t="s">
        <v>522</v>
      </c>
      <c r="G170" s="149">
        <f t="shared" si="2"/>
        <v>1000000</v>
      </c>
      <c r="H170" s="52">
        <v>1000000</v>
      </c>
      <c r="I170" s="13"/>
      <c r="J170" s="130"/>
    </row>
    <row r="171" spans="1:10" s="1" customFormat="1" ht="56.25" x14ac:dyDescent="0.2">
      <c r="A171" s="67" t="s">
        <v>248</v>
      </c>
      <c r="B171" s="7" t="s">
        <v>246</v>
      </c>
      <c r="C171" s="7" t="s">
        <v>35</v>
      </c>
      <c r="D171" s="51" t="s">
        <v>247</v>
      </c>
      <c r="E171" s="175" t="s">
        <v>458</v>
      </c>
      <c r="F171" s="84" t="s">
        <v>512</v>
      </c>
      <c r="G171" s="149">
        <f t="shared" si="2"/>
        <v>8335000</v>
      </c>
      <c r="H171" s="151">
        <v>8335000</v>
      </c>
      <c r="I171" s="13"/>
      <c r="J171" s="130"/>
    </row>
    <row r="172" spans="1:10" s="1" customFormat="1" ht="93.75" x14ac:dyDescent="0.2">
      <c r="A172" s="67" t="s">
        <v>248</v>
      </c>
      <c r="B172" s="7" t="s">
        <v>246</v>
      </c>
      <c r="C172" s="7" t="s">
        <v>35</v>
      </c>
      <c r="D172" s="51" t="s">
        <v>247</v>
      </c>
      <c r="E172" s="220" t="s">
        <v>549</v>
      </c>
      <c r="F172" s="84" t="s">
        <v>576</v>
      </c>
      <c r="G172" s="149">
        <f t="shared" si="2"/>
        <v>1800000</v>
      </c>
      <c r="H172" s="151">
        <v>1800000</v>
      </c>
      <c r="I172" s="13"/>
      <c r="J172" s="130"/>
    </row>
    <row r="173" spans="1:10" s="1" customFormat="1" ht="56.25" x14ac:dyDescent="0.3">
      <c r="A173" s="67" t="s">
        <v>591</v>
      </c>
      <c r="B173" s="7" t="s">
        <v>592</v>
      </c>
      <c r="C173" s="104" t="s">
        <v>35</v>
      </c>
      <c r="D173" s="28" t="s">
        <v>593</v>
      </c>
      <c r="E173" s="216" t="s">
        <v>594</v>
      </c>
      <c r="F173" s="221" t="s">
        <v>601</v>
      </c>
      <c r="G173" s="149">
        <f t="shared" si="2"/>
        <v>5000000</v>
      </c>
      <c r="H173" s="151">
        <v>4500000</v>
      </c>
      <c r="I173" s="13">
        <v>500000</v>
      </c>
      <c r="J173" s="130">
        <v>500000</v>
      </c>
    </row>
    <row r="174" spans="1:10" s="1" customFormat="1" ht="37.5" x14ac:dyDescent="0.3">
      <c r="A174" s="68" t="s">
        <v>312</v>
      </c>
      <c r="B174" s="104" t="s">
        <v>313</v>
      </c>
      <c r="C174" s="104" t="s">
        <v>314</v>
      </c>
      <c r="D174" s="28" t="s">
        <v>315</v>
      </c>
      <c r="E174" s="175" t="s">
        <v>440</v>
      </c>
      <c r="F174" s="84" t="s">
        <v>521</v>
      </c>
      <c r="G174" s="149">
        <f t="shared" si="2"/>
        <v>300000</v>
      </c>
      <c r="H174" s="13"/>
      <c r="I174" s="13">
        <v>300000</v>
      </c>
      <c r="J174" s="130">
        <v>300000</v>
      </c>
    </row>
    <row r="175" spans="1:10" s="1" customFormat="1" ht="36.75" customHeight="1" x14ac:dyDescent="0.3">
      <c r="A175" s="68" t="s">
        <v>312</v>
      </c>
      <c r="B175" s="104" t="s">
        <v>313</v>
      </c>
      <c r="C175" s="104" t="s">
        <v>314</v>
      </c>
      <c r="D175" s="28" t="s">
        <v>315</v>
      </c>
      <c r="E175" s="175" t="s">
        <v>441</v>
      </c>
      <c r="F175" s="84" t="s">
        <v>523</v>
      </c>
      <c r="G175" s="149">
        <f t="shared" si="2"/>
        <v>300000</v>
      </c>
      <c r="H175" s="13"/>
      <c r="I175" s="13">
        <v>300000</v>
      </c>
      <c r="J175" s="130">
        <v>300000</v>
      </c>
    </row>
    <row r="176" spans="1:10" s="1" customFormat="1" ht="131.25" hidden="1" x14ac:dyDescent="0.2">
      <c r="A176" s="67" t="s">
        <v>97</v>
      </c>
      <c r="B176" s="7" t="s">
        <v>105</v>
      </c>
      <c r="C176" s="7" t="s">
        <v>35</v>
      </c>
      <c r="D176" s="3" t="s">
        <v>96</v>
      </c>
      <c r="E176" s="175"/>
      <c r="F176" s="84"/>
      <c r="G176" s="149">
        <f t="shared" si="2"/>
        <v>0</v>
      </c>
      <c r="H176" s="13"/>
      <c r="I176" s="13"/>
      <c r="J176" s="130"/>
    </row>
    <row r="177" spans="1:13" s="1" customFormat="1" ht="56.25" hidden="1" x14ac:dyDescent="0.2">
      <c r="A177" s="68" t="s">
        <v>249</v>
      </c>
      <c r="B177" s="26" t="s">
        <v>250</v>
      </c>
      <c r="C177" s="24"/>
      <c r="D177" s="51" t="s">
        <v>254</v>
      </c>
      <c r="E177" s="175"/>
      <c r="F177" s="84"/>
      <c r="G177" s="149">
        <f>G178</f>
        <v>31175000</v>
      </c>
      <c r="H177" s="149">
        <f>H178</f>
        <v>29375000</v>
      </c>
      <c r="I177" s="149">
        <f>I178</f>
        <v>1800000</v>
      </c>
      <c r="J177" s="149">
        <f>J178</f>
        <v>1800000</v>
      </c>
    </row>
    <row r="178" spans="1:13" s="19" customFormat="1" ht="93.75" x14ac:dyDescent="0.2">
      <c r="A178" s="17" t="s">
        <v>251</v>
      </c>
      <c r="B178" s="96" t="s">
        <v>252</v>
      </c>
      <c r="C178" s="15" t="s">
        <v>37</v>
      </c>
      <c r="D178" s="29" t="s">
        <v>255</v>
      </c>
      <c r="E178" s="175" t="s">
        <v>434</v>
      </c>
      <c r="F178" s="84" t="s">
        <v>517</v>
      </c>
      <c r="G178" s="149">
        <f t="shared" si="2"/>
        <v>31175000</v>
      </c>
      <c r="H178" s="151">
        <v>29375000</v>
      </c>
      <c r="I178" s="52">
        <v>1800000</v>
      </c>
      <c r="J178" s="128">
        <v>1800000</v>
      </c>
    </row>
    <row r="179" spans="1:13" s="1" customFormat="1" ht="37.5" x14ac:dyDescent="0.3">
      <c r="A179" s="68" t="s">
        <v>253</v>
      </c>
      <c r="B179" s="26" t="s">
        <v>177</v>
      </c>
      <c r="C179" s="24" t="s">
        <v>11</v>
      </c>
      <c r="D179" s="83" t="s">
        <v>93</v>
      </c>
      <c r="E179" s="175" t="s">
        <v>442</v>
      </c>
      <c r="F179" s="84" t="s">
        <v>516</v>
      </c>
      <c r="G179" s="149">
        <f t="shared" si="2"/>
        <v>200000</v>
      </c>
      <c r="H179" s="4"/>
      <c r="I179" s="4">
        <v>200000</v>
      </c>
      <c r="J179" s="119">
        <v>200000</v>
      </c>
    </row>
    <row r="180" spans="1:13" s="1" customFormat="1" ht="75" hidden="1" x14ac:dyDescent="0.2">
      <c r="A180" s="68" t="s">
        <v>317</v>
      </c>
      <c r="B180" s="26" t="s">
        <v>316</v>
      </c>
      <c r="C180" s="26" t="s">
        <v>12</v>
      </c>
      <c r="D180" s="25" t="s">
        <v>85</v>
      </c>
      <c r="E180" s="175" t="s">
        <v>443</v>
      </c>
      <c r="F180" s="84"/>
      <c r="G180" s="149">
        <f t="shared" si="2"/>
        <v>0</v>
      </c>
      <c r="H180" s="4"/>
      <c r="I180" s="4"/>
      <c r="J180" s="119"/>
    </row>
    <row r="181" spans="1:13" s="1" customFormat="1" ht="57.75" hidden="1" customHeight="1" x14ac:dyDescent="0.3">
      <c r="A181" s="68" t="s">
        <v>317</v>
      </c>
      <c r="B181" s="26" t="s">
        <v>316</v>
      </c>
      <c r="C181" s="26" t="s">
        <v>12</v>
      </c>
      <c r="D181" s="25" t="s">
        <v>85</v>
      </c>
      <c r="E181" s="190" t="s">
        <v>444</v>
      </c>
      <c r="F181" s="167"/>
      <c r="G181" s="149">
        <f t="shared" si="2"/>
        <v>0</v>
      </c>
      <c r="H181" s="4"/>
      <c r="I181" s="4"/>
      <c r="J181" s="119"/>
    </row>
    <row r="182" spans="1:13" s="1" customFormat="1" ht="56.25" x14ac:dyDescent="0.3">
      <c r="A182" s="68" t="s">
        <v>317</v>
      </c>
      <c r="B182" s="26" t="s">
        <v>316</v>
      </c>
      <c r="C182" s="26" t="s">
        <v>12</v>
      </c>
      <c r="D182" s="25" t="s">
        <v>85</v>
      </c>
      <c r="E182" s="61" t="s">
        <v>547</v>
      </c>
      <c r="F182" s="167" t="s">
        <v>577</v>
      </c>
      <c r="G182" s="149">
        <f t="shared" si="2"/>
        <v>2500000</v>
      </c>
      <c r="H182" s="4"/>
      <c r="I182" s="4">
        <v>2500000</v>
      </c>
      <c r="J182" s="119">
        <f>I182</f>
        <v>2500000</v>
      </c>
    </row>
    <row r="183" spans="1:13" s="1" customFormat="1" ht="93.75" x14ac:dyDescent="0.3">
      <c r="A183" s="68" t="s">
        <v>317</v>
      </c>
      <c r="B183" s="26" t="s">
        <v>316</v>
      </c>
      <c r="C183" s="26" t="s">
        <v>12</v>
      </c>
      <c r="D183" s="25" t="s">
        <v>85</v>
      </c>
      <c r="E183" s="61" t="s">
        <v>548</v>
      </c>
      <c r="F183" s="167" t="s">
        <v>578</v>
      </c>
      <c r="G183" s="149">
        <f t="shared" si="2"/>
        <v>300000</v>
      </c>
      <c r="H183" s="4"/>
      <c r="I183" s="4">
        <v>300000</v>
      </c>
      <c r="J183" s="119">
        <f>I183</f>
        <v>300000</v>
      </c>
    </row>
    <row r="184" spans="1:13" s="1" customFormat="1" ht="18.75" hidden="1" x14ac:dyDescent="0.3">
      <c r="A184" s="67" t="s">
        <v>94</v>
      </c>
      <c r="B184" s="7" t="s">
        <v>100</v>
      </c>
      <c r="C184" s="7" t="s">
        <v>18</v>
      </c>
      <c r="D184" s="55" t="s">
        <v>20</v>
      </c>
      <c r="E184" s="190"/>
      <c r="F184" s="167"/>
      <c r="G184" s="149">
        <f t="shared" si="2"/>
        <v>0</v>
      </c>
      <c r="H184" s="4"/>
      <c r="I184" s="4"/>
      <c r="J184" s="119"/>
    </row>
    <row r="185" spans="1:13" s="1" customFormat="1" ht="18.75" hidden="1" x14ac:dyDescent="0.3">
      <c r="A185" s="67" t="s">
        <v>94</v>
      </c>
      <c r="B185" s="7" t="s">
        <v>100</v>
      </c>
      <c r="C185" s="7" t="s">
        <v>18</v>
      </c>
      <c r="D185" s="55" t="s">
        <v>20</v>
      </c>
      <c r="E185" s="190"/>
      <c r="F185" s="167"/>
      <c r="G185" s="149">
        <f t="shared" si="2"/>
        <v>0</v>
      </c>
      <c r="H185" s="4"/>
      <c r="I185" s="5"/>
      <c r="J185" s="124"/>
    </row>
    <row r="186" spans="1:13" s="1" customFormat="1" ht="18.75" hidden="1" x14ac:dyDescent="0.3">
      <c r="A186" s="67" t="s">
        <v>94</v>
      </c>
      <c r="B186" s="7" t="s">
        <v>100</v>
      </c>
      <c r="C186" s="7" t="s">
        <v>18</v>
      </c>
      <c r="D186" s="55" t="s">
        <v>20</v>
      </c>
      <c r="E186" s="190"/>
      <c r="F186" s="167"/>
      <c r="G186" s="149">
        <f t="shared" si="2"/>
        <v>0</v>
      </c>
      <c r="H186" s="4"/>
      <c r="I186" s="5"/>
      <c r="J186" s="124"/>
    </row>
    <row r="187" spans="1:13" s="1" customFormat="1" ht="18.75" hidden="1" x14ac:dyDescent="0.3">
      <c r="A187" s="67" t="s">
        <v>94</v>
      </c>
      <c r="B187" s="7" t="s">
        <v>100</v>
      </c>
      <c r="C187" s="7" t="s">
        <v>18</v>
      </c>
      <c r="D187" s="55" t="s">
        <v>20</v>
      </c>
      <c r="E187" s="190"/>
      <c r="F187" s="167"/>
      <c r="G187" s="149">
        <f t="shared" si="2"/>
        <v>0</v>
      </c>
      <c r="H187" s="4"/>
      <c r="I187" s="5"/>
      <c r="J187" s="124"/>
    </row>
    <row r="188" spans="1:13" s="1" customFormat="1" ht="37.5" hidden="1" x14ac:dyDescent="0.2">
      <c r="A188" s="67" t="s">
        <v>157</v>
      </c>
      <c r="B188" s="7" t="s">
        <v>122</v>
      </c>
      <c r="C188" s="7"/>
      <c r="D188" s="87" t="s">
        <v>123</v>
      </c>
      <c r="E188" s="175"/>
      <c r="F188" s="84"/>
      <c r="G188" s="149">
        <f t="shared" si="2"/>
        <v>10000</v>
      </c>
      <c r="H188" s="6">
        <f>SUM(H189)</f>
        <v>10000</v>
      </c>
      <c r="I188" s="6">
        <f>SUM(I189)</f>
        <v>0</v>
      </c>
      <c r="J188" s="116"/>
    </row>
    <row r="189" spans="1:13" s="1" customFormat="1" ht="112.5" x14ac:dyDescent="0.3">
      <c r="A189" s="67" t="s">
        <v>598</v>
      </c>
      <c r="B189" s="7" t="s">
        <v>184</v>
      </c>
      <c r="C189" s="56" t="s">
        <v>12</v>
      </c>
      <c r="D189" s="55" t="s">
        <v>186</v>
      </c>
      <c r="E189" s="218" t="s">
        <v>599</v>
      </c>
      <c r="F189" s="219" t="s">
        <v>600</v>
      </c>
      <c r="G189" s="149">
        <f t="shared" si="2"/>
        <v>10000</v>
      </c>
      <c r="H189" s="6">
        <v>10000</v>
      </c>
      <c r="I189" s="6"/>
      <c r="J189" s="116"/>
    </row>
    <row r="190" spans="1:13" s="53" customFormat="1" ht="75" x14ac:dyDescent="0.2">
      <c r="A190" s="125" t="s">
        <v>265</v>
      </c>
      <c r="B190" s="105"/>
      <c r="C190" s="105"/>
      <c r="D190" s="152" t="s">
        <v>43</v>
      </c>
      <c r="E190" s="191"/>
      <c r="F190" s="168"/>
      <c r="G190" s="146">
        <f>G192+G195+G202+G208+G191+G193+G194+G199+G203+G204+G205+G206+G207+G219+G221+G201+G200+G196</f>
        <v>105571834</v>
      </c>
      <c r="H190" s="146">
        <f>H192+H195+H202+H208+H191+H193+H194+H199+H203+H204+H205+H206+H207+H219+H221+H201</f>
        <v>0</v>
      </c>
      <c r="I190" s="146">
        <f>I192+I195+I202+I208+I191+I193+I194+I199+I203+I204+I205+I206+I207+I219+I221+I201+I196+I200</f>
        <v>105571834</v>
      </c>
      <c r="J190" s="146">
        <f>J192+J195+J202+J208+J191+J193+J194+J199+J203+J204+J205+J206+J207+J219+J221+J201+J196+J200</f>
        <v>85374314</v>
      </c>
    </row>
    <row r="191" spans="1:13" s="1" customFormat="1" ht="37.5" x14ac:dyDescent="0.3">
      <c r="A191" s="67" t="s">
        <v>550</v>
      </c>
      <c r="B191" s="56" t="s">
        <v>551</v>
      </c>
      <c r="C191" s="56" t="s">
        <v>44</v>
      </c>
      <c r="D191" s="80" t="s">
        <v>552</v>
      </c>
      <c r="E191" s="190" t="s">
        <v>445</v>
      </c>
      <c r="F191" s="84" t="s">
        <v>504</v>
      </c>
      <c r="G191" s="149">
        <f t="shared" si="2"/>
        <v>278153</v>
      </c>
      <c r="H191" s="4"/>
      <c r="I191" s="4">
        <v>278153</v>
      </c>
      <c r="J191" s="119">
        <f t="shared" ref="J191:J196" si="3">I191</f>
        <v>278153</v>
      </c>
      <c r="K191" s="54"/>
      <c r="L191" s="54"/>
      <c r="M191" s="54"/>
    </row>
    <row r="192" spans="1:13" s="1" customFormat="1" ht="112.9" customHeight="1" x14ac:dyDescent="0.3">
      <c r="A192" s="68" t="s">
        <v>266</v>
      </c>
      <c r="B192" s="26" t="s">
        <v>110</v>
      </c>
      <c r="C192" s="26" t="s">
        <v>45</v>
      </c>
      <c r="D192" s="25" t="s">
        <v>358</v>
      </c>
      <c r="E192" s="190" t="s">
        <v>445</v>
      </c>
      <c r="F192" s="84" t="s">
        <v>504</v>
      </c>
      <c r="G192" s="149">
        <f t="shared" si="2"/>
        <v>2399577</v>
      </c>
      <c r="H192" s="4"/>
      <c r="I192" s="4">
        <v>2399577</v>
      </c>
      <c r="J192" s="119">
        <f t="shared" si="3"/>
        <v>2399577</v>
      </c>
    </row>
    <row r="193" spans="1:10" s="1" customFormat="1" ht="112.9" customHeight="1" x14ac:dyDescent="0.3">
      <c r="A193" s="68" t="s">
        <v>553</v>
      </c>
      <c r="B193" s="26" t="s">
        <v>4</v>
      </c>
      <c r="C193" s="26" t="s">
        <v>46</v>
      </c>
      <c r="D193" s="25" t="s">
        <v>554</v>
      </c>
      <c r="E193" s="190" t="s">
        <v>445</v>
      </c>
      <c r="F193" s="84" t="s">
        <v>504</v>
      </c>
      <c r="G193" s="149">
        <f t="shared" si="2"/>
        <v>294999</v>
      </c>
      <c r="H193" s="4"/>
      <c r="I193" s="4">
        <v>294999</v>
      </c>
      <c r="J193" s="119">
        <f t="shared" si="3"/>
        <v>294999</v>
      </c>
    </row>
    <row r="194" spans="1:10" s="1" customFormat="1" ht="112.9" customHeight="1" x14ac:dyDescent="0.3">
      <c r="A194" s="68" t="s">
        <v>555</v>
      </c>
      <c r="B194" s="26" t="s">
        <v>556</v>
      </c>
      <c r="C194" s="26" t="s">
        <v>46</v>
      </c>
      <c r="D194" s="25" t="s">
        <v>557</v>
      </c>
      <c r="E194" s="190" t="s">
        <v>445</v>
      </c>
      <c r="F194" s="84" t="s">
        <v>504</v>
      </c>
      <c r="G194" s="149">
        <f t="shared" si="2"/>
        <v>255000</v>
      </c>
      <c r="H194" s="4"/>
      <c r="I194" s="4">
        <v>255000</v>
      </c>
      <c r="J194" s="119">
        <f t="shared" si="3"/>
        <v>255000</v>
      </c>
    </row>
    <row r="195" spans="1:10" s="1" customFormat="1" ht="37.5" x14ac:dyDescent="0.3">
      <c r="A195" s="68" t="s">
        <v>267</v>
      </c>
      <c r="B195" s="24" t="s">
        <v>139</v>
      </c>
      <c r="C195" s="24" t="s">
        <v>48</v>
      </c>
      <c r="D195" s="80" t="s">
        <v>140</v>
      </c>
      <c r="E195" s="190" t="s">
        <v>447</v>
      </c>
      <c r="F195" s="84" t="s">
        <v>504</v>
      </c>
      <c r="G195" s="149">
        <f t="shared" si="2"/>
        <v>18160000</v>
      </c>
      <c r="H195" s="4"/>
      <c r="I195" s="4">
        <v>18160000</v>
      </c>
      <c r="J195" s="119">
        <f t="shared" si="3"/>
        <v>18160000</v>
      </c>
    </row>
    <row r="196" spans="1:10" s="1" customFormat="1" ht="56.25" x14ac:dyDescent="0.3">
      <c r="A196" s="68" t="s">
        <v>354</v>
      </c>
      <c r="B196" s="24" t="s">
        <v>355</v>
      </c>
      <c r="C196" s="24" t="s">
        <v>356</v>
      </c>
      <c r="D196" s="80" t="s">
        <v>357</v>
      </c>
      <c r="E196" s="190" t="s">
        <v>447</v>
      </c>
      <c r="F196" s="84" t="s">
        <v>504</v>
      </c>
      <c r="G196" s="149">
        <f t="shared" si="2"/>
        <v>100000</v>
      </c>
      <c r="H196" s="4"/>
      <c r="I196" s="4">
        <v>100000</v>
      </c>
      <c r="J196" s="119">
        <f t="shared" si="3"/>
        <v>100000</v>
      </c>
    </row>
    <row r="197" spans="1:10" s="1" customFormat="1" ht="37.5" hidden="1" x14ac:dyDescent="0.3">
      <c r="A197" s="68" t="s">
        <v>268</v>
      </c>
      <c r="B197" s="7" t="s">
        <v>269</v>
      </c>
      <c r="C197" s="24"/>
      <c r="D197" s="31" t="s">
        <v>311</v>
      </c>
      <c r="E197" s="190" t="s">
        <v>447</v>
      </c>
      <c r="F197" s="84" t="s">
        <v>506</v>
      </c>
      <c r="G197" s="149">
        <f t="shared" si="2"/>
        <v>0</v>
      </c>
      <c r="H197" s="4">
        <f>H198</f>
        <v>0</v>
      </c>
      <c r="I197" s="4"/>
      <c r="J197" s="119"/>
    </row>
    <row r="198" spans="1:10" s="1" customFormat="1" ht="75" hidden="1" x14ac:dyDescent="0.3">
      <c r="A198" s="17" t="s">
        <v>270</v>
      </c>
      <c r="B198" s="14" t="s">
        <v>271</v>
      </c>
      <c r="C198" s="15" t="s">
        <v>272</v>
      </c>
      <c r="D198" s="16" t="s">
        <v>273</v>
      </c>
      <c r="E198" s="190" t="s">
        <v>447</v>
      </c>
      <c r="F198" s="84" t="s">
        <v>507</v>
      </c>
      <c r="G198" s="149">
        <f t="shared" si="2"/>
        <v>0</v>
      </c>
      <c r="H198" s="4"/>
      <c r="I198" s="4"/>
      <c r="J198" s="119"/>
    </row>
    <row r="199" spans="1:10" s="1" customFormat="1" ht="75" x14ac:dyDescent="0.3">
      <c r="A199" s="68" t="s">
        <v>359</v>
      </c>
      <c r="B199" s="7" t="s">
        <v>360</v>
      </c>
      <c r="C199" s="26" t="s">
        <v>361</v>
      </c>
      <c r="D199" s="25" t="s">
        <v>362</v>
      </c>
      <c r="E199" s="190" t="s">
        <v>447</v>
      </c>
      <c r="F199" s="84" t="s">
        <v>504</v>
      </c>
      <c r="G199" s="149">
        <f t="shared" si="2"/>
        <v>8978</v>
      </c>
      <c r="H199" s="4"/>
      <c r="I199" s="4">
        <v>8978</v>
      </c>
      <c r="J199" s="119">
        <f>I199</f>
        <v>8978</v>
      </c>
    </row>
    <row r="200" spans="1:10" s="1" customFormat="1" ht="75" x14ac:dyDescent="0.3">
      <c r="A200" s="68" t="s">
        <v>595</v>
      </c>
      <c r="B200" s="7" t="s">
        <v>596</v>
      </c>
      <c r="C200" s="106" t="s">
        <v>49</v>
      </c>
      <c r="D200" s="3" t="s">
        <v>597</v>
      </c>
      <c r="E200" s="190"/>
      <c r="F200" s="84" t="s">
        <v>504</v>
      </c>
      <c r="G200" s="149">
        <f t="shared" si="2"/>
        <v>100000</v>
      </c>
      <c r="H200" s="4"/>
      <c r="I200" s="4">
        <v>100000</v>
      </c>
      <c r="J200" s="119">
        <f>I200</f>
        <v>100000</v>
      </c>
    </row>
    <row r="201" spans="1:10" s="1" customFormat="1" ht="37.5" x14ac:dyDescent="0.3">
      <c r="A201" s="68" t="s">
        <v>575</v>
      </c>
      <c r="B201" s="7" t="s">
        <v>246</v>
      </c>
      <c r="C201" s="7" t="s">
        <v>35</v>
      </c>
      <c r="D201" s="51" t="s">
        <v>247</v>
      </c>
      <c r="E201" s="190" t="s">
        <v>447</v>
      </c>
      <c r="F201" s="84" t="s">
        <v>504</v>
      </c>
      <c r="G201" s="149">
        <f t="shared" si="2"/>
        <v>10000000</v>
      </c>
      <c r="H201" s="4"/>
      <c r="I201" s="4">
        <v>10000000</v>
      </c>
      <c r="J201" s="119">
        <f>I201</f>
        <v>10000000</v>
      </c>
    </row>
    <row r="202" spans="1:10" s="1" customFormat="1" ht="38.25" customHeight="1" x14ac:dyDescent="0.3">
      <c r="A202" s="67" t="s">
        <v>274</v>
      </c>
      <c r="B202" s="7" t="s">
        <v>108</v>
      </c>
      <c r="C202" s="7" t="s">
        <v>275</v>
      </c>
      <c r="D202" s="89" t="s">
        <v>276</v>
      </c>
      <c r="E202" s="190" t="s">
        <v>446</v>
      </c>
      <c r="F202" s="84" t="s">
        <v>505</v>
      </c>
      <c r="G202" s="149">
        <f t="shared" si="2"/>
        <v>17094555</v>
      </c>
      <c r="H202" s="4"/>
      <c r="I202" s="4">
        <v>17094555</v>
      </c>
      <c r="J202" s="119">
        <f>I202</f>
        <v>17094555</v>
      </c>
    </row>
    <row r="203" spans="1:10" s="1" customFormat="1" ht="38.25" customHeight="1" x14ac:dyDescent="0.3">
      <c r="A203" s="67" t="s">
        <v>558</v>
      </c>
      <c r="B203" s="7" t="s">
        <v>559</v>
      </c>
      <c r="C203" s="7" t="s">
        <v>275</v>
      </c>
      <c r="D203" s="89" t="s">
        <v>570</v>
      </c>
      <c r="E203" s="190" t="s">
        <v>446</v>
      </c>
      <c r="F203" s="84" t="s">
        <v>505</v>
      </c>
      <c r="G203" s="149">
        <f t="shared" si="2"/>
        <v>36244</v>
      </c>
      <c r="H203" s="4"/>
      <c r="I203" s="4">
        <v>36244</v>
      </c>
      <c r="J203" s="119">
        <v>36244</v>
      </c>
    </row>
    <row r="204" spans="1:10" s="1" customFormat="1" ht="38.25" customHeight="1" x14ac:dyDescent="0.3">
      <c r="A204" s="67" t="s">
        <v>560</v>
      </c>
      <c r="B204" s="7" t="s">
        <v>566</v>
      </c>
      <c r="C204" s="7" t="s">
        <v>275</v>
      </c>
      <c r="D204" s="89" t="s">
        <v>571</v>
      </c>
      <c r="E204" s="190" t="s">
        <v>446</v>
      </c>
      <c r="F204" s="84" t="s">
        <v>505</v>
      </c>
      <c r="G204" s="149">
        <f t="shared" si="2"/>
        <v>18046</v>
      </c>
      <c r="H204" s="4"/>
      <c r="I204" s="4">
        <v>18046</v>
      </c>
      <c r="J204" s="119">
        <v>18046</v>
      </c>
    </row>
    <row r="205" spans="1:10" s="1" customFormat="1" ht="38.25" customHeight="1" x14ac:dyDescent="0.3">
      <c r="A205" s="67" t="s">
        <v>561</v>
      </c>
      <c r="B205" s="7" t="s">
        <v>567</v>
      </c>
      <c r="C205" s="7" t="s">
        <v>275</v>
      </c>
      <c r="D205" s="89" t="s">
        <v>572</v>
      </c>
      <c r="E205" s="190" t="s">
        <v>446</v>
      </c>
      <c r="F205" s="84" t="s">
        <v>505</v>
      </c>
      <c r="G205" s="149">
        <f t="shared" si="2"/>
        <v>276851</v>
      </c>
      <c r="H205" s="4"/>
      <c r="I205" s="4">
        <v>276851</v>
      </c>
      <c r="J205" s="119">
        <f>I205</f>
        <v>276851</v>
      </c>
    </row>
    <row r="206" spans="1:10" s="1" customFormat="1" ht="38.25" customHeight="1" x14ac:dyDescent="0.3">
      <c r="A206" s="67" t="s">
        <v>562</v>
      </c>
      <c r="B206" s="7" t="s">
        <v>568</v>
      </c>
      <c r="C206" s="7" t="s">
        <v>275</v>
      </c>
      <c r="D206" s="89" t="s">
        <v>573</v>
      </c>
      <c r="E206" s="190" t="s">
        <v>446</v>
      </c>
      <c r="F206" s="84" t="s">
        <v>505</v>
      </c>
      <c r="G206" s="149">
        <f t="shared" si="2"/>
        <v>1264000</v>
      </c>
      <c r="H206" s="4"/>
      <c r="I206" s="4">
        <v>1264000</v>
      </c>
      <c r="J206" s="119">
        <f>I206</f>
        <v>1264000</v>
      </c>
    </row>
    <row r="207" spans="1:10" s="1" customFormat="1" ht="38.25" customHeight="1" x14ac:dyDescent="0.3">
      <c r="A207" s="67" t="s">
        <v>563</v>
      </c>
      <c r="B207" s="7" t="s">
        <v>569</v>
      </c>
      <c r="C207" s="7" t="s">
        <v>12</v>
      </c>
      <c r="D207" s="89" t="s">
        <v>574</v>
      </c>
      <c r="E207" s="190" t="s">
        <v>445</v>
      </c>
      <c r="F207" s="84" t="s">
        <v>504</v>
      </c>
      <c r="G207" s="149">
        <f t="shared" si="2"/>
        <v>16108676</v>
      </c>
      <c r="H207" s="4"/>
      <c r="I207" s="4">
        <v>16108676</v>
      </c>
      <c r="J207" s="119">
        <f>I207</f>
        <v>16108676</v>
      </c>
    </row>
    <row r="208" spans="1:10" s="1" customFormat="1" ht="44.25" hidden="1" customHeight="1" x14ac:dyDescent="0.3">
      <c r="A208" s="67" t="s">
        <v>449</v>
      </c>
      <c r="B208" s="26" t="s">
        <v>250</v>
      </c>
      <c r="C208" s="24"/>
      <c r="D208" s="51" t="s">
        <v>254</v>
      </c>
      <c r="E208" s="190"/>
      <c r="F208" s="167"/>
      <c r="G208" s="149">
        <f>G209</f>
        <v>18664700</v>
      </c>
      <c r="H208" s="4"/>
      <c r="I208" s="62">
        <f>I209</f>
        <v>18664700</v>
      </c>
      <c r="J208" s="131">
        <f>J209</f>
        <v>18664700</v>
      </c>
    </row>
    <row r="209" spans="1:10" ht="93.75" x14ac:dyDescent="0.3">
      <c r="A209" s="17" t="s">
        <v>448</v>
      </c>
      <c r="B209" s="106" t="s">
        <v>252</v>
      </c>
      <c r="C209" s="106" t="s">
        <v>37</v>
      </c>
      <c r="D209" s="29" t="s">
        <v>255</v>
      </c>
      <c r="E209" s="190" t="s">
        <v>445</v>
      </c>
      <c r="F209" s="84" t="s">
        <v>504</v>
      </c>
      <c r="G209" s="150">
        <f t="shared" ref="G209:G233" si="4">H209+I209</f>
        <v>18664700</v>
      </c>
      <c r="H209" s="63"/>
      <c r="I209" s="64">
        <v>18664700</v>
      </c>
      <c r="J209" s="132">
        <v>18664700</v>
      </c>
    </row>
    <row r="210" spans="1:10" ht="37.5" hidden="1" x14ac:dyDescent="0.3">
      <c r="A210" s="67" t="s">
        <v>95</v>
      </c>
      <c r="B210" s="107" t="s">
        <v>38</v>
      </c>
      <c r="C210" s="107" t="s">
        <v>37</v>
      </c>
      <c r="D210" s="25" t="s">
        <v>92</v>
      </c>
      <c r="E210" s="192"/>
      <c r="F210" s="169"/>
      <c r="G210" s="149">
        <f t="shared" si="4"/>
        <v>0</v>
      </c>
      <c r="H210" s="8"/>
      <c r="I210" s="8"/>
      <c r="J210" s="133"/>
    </row>
    <row r="211" spans="1:10" ht="56.25" hidden="1" x14ac:dyDescent="0.3">
      <c r="A211" s="122" t="s">
        <v>144</v>
      </c>
      <c r="B211" s="107"/>
      <c r="C211" s="90"/>
      <c r="D211" s="108" t="s">
        <v>142</v>
      </c>
      <c r="E211" s="192"/>
      <c r="F211" s="169"/>
      <c r="G211" s="149">
        <f t="shared" si="4"/>
        <v>314535</v>
      </c>
      <c r="H211" s="109">
        <f>SUM(H212:H220)</f>
        <v>0</v>
      </c>
      <c r="I211" s="109">
        <f>SUM(I212:I220)</f>
        <v>314535</v>
      </c>
      <c r="J211" s="134"/>
    </row>
    <row r="212" spans="1:10" ht="93.75" hidden="1" x14ac:dyDescent="0.3">
      <c r="A212" s="67" t="s">
        <v>145</v>
      </c>
      <c r="B212" s="7" t="s">
        <v>146</v>
      </c>
      <c r="C212" s="7" t="s">
        <v>109</v>
      </c>
      <c r="D212" s="55" t="s">
        <v>143</v>
      </c>
      <c r="E212" s="175" t="s">
        <v>156</v>
      </c>
      <c r="F212" s="84"/>
      <c r="G212" s="149">
        <f t="shared" si="4"/>
        <v>0</v>
      </c>
      <c r="H212" s="8"/>
      <c r="I212" s="8"/>
      <c r="J212" s="133"/>
    </row>
    <row r="213" spans="1:10" ht="93.75" hidden="1" x14ac:dyDescent="0.3">
      <c r="A213" s="67" t="s">
        <v>145</v>
      </c>
      <c r="B213" s="7" t="s">
        <v>146</v>
      </c>
      <c r="C213" s="7" t="s">
        <v>109</v>
      </c>
      <c r="D213" s="55" t="s">
        <v>143</v>
      </c>
      <c r="E213" s="190" t="s">
        <v>149</v>
      </c>
      <c r="F213" s="167"/>
      <c r="G213" s="149">
        <f t="shared" si="4"/>
        <v>0</v>
      </c>
      <c r="H213" s="8"/>
      <c r="I213" s="8"/>
      <c r="J213" s="133"/>
    </row>
    <row r="214" spans="1:10" ht="93.75" hidden="1" x14ac:dyDescent="0.3">
      <c r="A214" s="67" t="s">
        <v>145</v>
      </c>
      <c r="B214" s="7" t="s">
        <v>146</v>
      </c>
      <c r="C214" s="56" t="s">
        <v>109</v>
      </c>
      <c r="D214" s="55" t="s">
        <v>143</v>
      </c>
      <c r="E214" s="190" t="s">
        <v>147</v>
      </c>
      <c r="F214" s="167"/>
      <c r="G214" s="149">
        <f t="shared" si="4"/>
        <v>0</v>
      </c>
      <c r="H214" s="5"/>
      <c r="I214" s="8"/>
      <c r="J214" s="133"/>
    </row>
    <row r="215" spans="1:10" ht="93.75" hidden="1" x14ac:dyDescent="0.3">
      <c r="A215" s="67" t="s">
        <v>145</v>
      </c>
      <c r="B215" s="7" t="s">
        <v>146</v>
      </c>
      <c r="C215" s="56" t="s">
        <v>109</v>
      </c>
      <c r="D215" s="55" t="s">
        <v>143</v>
      </c>
      <c r="E215" s="190" t="s">
        <v>165</v>
      </c>
      <c r="F215" s="167"/>
      <c r="G215" s="149">
        <f t="shared" si="4"/>
        <v>0</v>
      </c>
      <c r="H215" s="5"/>
      <c r="I215" s="8"/>
      <c r="J215" s="133"/>
    </row>
    <row r="216" spans="1:10" ht="93.75" hidden="1" x14ac:dyDescent="0.3">
      <c r="A216" s="67" t="s">
        <v>145</v>
      </c>
      <c r="B216" s="7" t="s">
        <v>146</v>
      </c>
      <c r="C216" s="56" t="s">
        <v>109</v>
      </c>
      <c r="D216" s="55" t="s">
        <v>143</v>
      </c>
      <c r="E216" s="190" t="s">
        <v>166</v>
      </c>
      <c r="F216" s="167"/>
      <c r="G216" s="149">
        <f t="shared" si="4"/>
        <v>0</v>
      </c>
      <c r="H216" s="5"/>
      <c r="I216" s="8"/>
      <c r="J216" s="133"/>
    </row>
    <row r="217" spans="1:10" ht="93.75" hidden="1" x14ac:dyDescent="0.3">
      <c r="A217" s="67" t="s">
        <v>145</v>
      </c>
      <c r="B217" s="7" t="s">
        <v>146</v>
      </c>
      <c r="C217" s="56" t="s">
        <v>109</v>
      </c>
      <c r="D217" s="55" t="s">
        <v>143</v>
      </c>
      <c r="E217" s="190" t="s">
        <v>150</v>
      </c>
      <c r="F217" s="167"/>
      <c r="G217" s="149">
        <f t="shared" si="4"/>
        <v>0</v>
      </c>
      <c r="H217" s="5"/>
      <c r="I217" s="8"/>
      <c r="J217" s="133"/>
    </row>
    <row r="218" spans="1:10" ht="93.75" hidden="1" x14ac:dyDescent="0.3">
      <c r="A218" s="67" t="s">
        <v>145</v>
      </c>
      <c r="B218" s="7" t="s">
        <v>146</v>
      </c>
      <c r="C218" s="56" t="s">
        <v>109</v>
      </c>
      <c r="D218" s="55" t="s">
        <v>143</v>
      </c>
      <c r="E218" s="190" t="s">
        <v>158</v>
      </c>
      <c r="F218" s="167"/>
      <c r="G218" s="149">
        <f t="shared" si="4"/>
        <v>0</v>
      </c>
      <c r="H218" s="5"/>
      <c r="I218" s="8"/>
      <c r="J218" s="133"/>
    </row>
    <row r="219" spans="1:10" ht="37.5" x14ac:dyDescent="0.3">
      <c r="A219" s="67" t="s">
        <v>565</v>
      </c>
      <c r="B219" s="7" t="s">
        <v>184</v>
      </c>
      <c r="C219" s="56" t="s">
        <v>12</v>
      </c>
      <c r="D219" s="55" t="s">
        <v>186</v>
      </c>
      <c r="E219" s="190" t="s">
        <v>445</v>
      </c>
      <c r="F219" s="84" t="s">
        <v>504</v>
      </c>
      <c r="G219" s="149">
        <f t="shared" si="4"/>
        <v>314535</v>
      </c>
      <c r="H219" s="5"/>
      <c r="I219" s="8">
        <v>314535</v>
      </c>
      <c r="J219" s="133">
        <f>I219</f>
        <v>314535</v>
      </c>
    </row>
    <row r="220" spans="1:10" ht="93.75" hidden="1" x14ac:dyDescent="0.3">
      <c r="A220" s="67" t="s">
        <v>145</v>
      </c>
      <c r="B220" s="7" t="s">
        <v>146</v>
      </c>
      <c r="C220" s="56" t="s">
        <v>109</v>
      </c>
      <c r="D220" s="55" t="s">
        <v>143</v>
      </c>
      <c r="E220" s="190" t="s">
        <v>159</v>
      </c>
      <c r="F220" s="167"/>
      <c r="G220" s="149">
        <f t="shared" si="4"/>
        <v>0</v>
      </c>
      <c r="H220" s="8"/>
      <c r="I220" s="8"/>
      <c r="J220" s="133"/>
    </row>
    <row r="221" spans="1:10" ht="37.5" x14ac:dyDescent="0.3">
      <c r="A221" s="67" t="s">
        <v>564</v>
      </c>
      <c r="B221" s="107" t="s">
        <v>327</v>
      </c>
      <c r="C221" s="107" t="s">
        <v>329</v>
      </c>
      <c r="D221" s="25" t="s">
        <v>331</v>
      </c>
      <c r="E221" s="190" t="s">
        <v>445</v>
      </c>
      <c r="F221" s="84" t="s">
        <v>504</v>
      </c>
      <c r="G221" s="149">
        <f t="shared" si="4"/>
        <v>20197520</v>
      </c>
      <c r="H221" s="8"/>
      <c r="I221" s="8">
        <v>20197520</v>
      </c>
      <c r="J221" s="133"/>
    </row>
    <row r="222" spans="1:10" ht="55.5" customHeight="1" x14ac:dyDescent="0.2">
      <c r="A222" s="122" t="s">
        <v>172</v>
      </c>
      <c r="B222" s="110"/>
      <c r="C222" s="110"/>
      <c r="D222" s="108" t="s">
        <v>39</v>
      </c>
      <c r="E222" s="193"/>
      <c r="F222" s="92"/>
      <c r="G222" s="146">
        <f t="shared" si="4"/>
        <v>798000</v>
      </c>
      <c r="H222" s="10">
        <f>H225+H226+H233+H228+H230+H231</f>
        <v>199000</v>
      </c>
      <c r="I222" s="10">
        <f>I229+I230</f>
        <v>599000</v>
      </c>
      <c r="J222" s="123">
        <f>J230+J229</f>
        <v>599000</v>
      </c>
    </row>
    <row r="223" spans="1:10" ht="18.75" hidden="1" x14ac:dyDescent="0.3">
      <c r="A223" s="67"/>
      <c r="B223" s="86"/>
      <c r="C223" s="86"/>
      <c r="D223" s="86"/>
      <c r="E223" s="181"/>
      <c r="F223" s="163"/>
      <c r="G223" s="149">
        <f t="shared" si="4"/>
        <v>0</v>
      </c>
      <c r="H223" s="10"/>
      <c r="I223" s="86"/>
      <c r="J223" s="135"/>
    </row>
    <row r="224" spans="1:10" ht="56.25" hidden="1" x14ac:dyDescent="0.2">
      <c r="A224" s="67"/>
      <c r="B224" s="7"/>
      <c r="C224" s="7"/>
      <c r="D224" s="43"/>
      <c r="E224" s="176" t="s">
        <v>40</v>
      </c>
      <c r="F224" s="158"/>
      <c r="G224" s="149">
        <f t="shared" si="4"/>
        <v>0</v>
      </c>
      <c r="H224" s="10">
        <f>H230+H244</f>
        <v>0</v>
      </c>
      <c r="I224" s="4"/>
      <c r="J224" s="119"/>
    </row>
    <row r="225" spans="1:10" ht="37.5" hidden="1" x14ac:dyDescent="0.2">
      <c r="A225" s="67" t="s">
        <v>256</v>
      </c>
      <c r="B225" s="7" t="s">
        <v>257</v>
      </c>
      <c r="C225" s="7" t="s">
        <v>7</v>
      </c>
      <c r="D225" s="57" t="s">
        <v>258</v>
      </c>
      <c r="E225" s="256" t="s">
        <v>427</v>
      </c>
      <c r="F225" s="250" t="s">
        <v>479</v>
      </c>
      <c r="G225" s="149">
        <f t="shared" si="4"/>
        <v>0</v>
      </c>
      <c r="H225" s="4"/>
      <c r="I225" s="4"/>
      <c r="J225" s="119"/>
    </row>
    <row r="226" spans="1:10" ht="18.75" hidden="1" x14ac:dyDescent="0.2">
      <c r="A226" s="67" t="s">
        <v>333</v>
      </c>
      <c r="B226" s="7" t="s">
        <v>183</v>
      </c>
      <c r="C226" s="7"/>
      <c r="D226" s="57" t="s">
        <v>185</v>
      </c>
      <c r="E226" s="256"/>
      <c r="F226" s="251"/>
      <c r="G226" s="149">
        <f t="shared" si="4"/>
        <v>199000</v>
      </c>
      <c r="H226" s="4">
        <f>H227</f>
        <v>199000</v>
      </c>
      <c r="I226" s="4">
        <f>I227</f>
        <v>0</v>
      </c>
      <c r="J226" s="119"/>
    </row>
    <row r="227" spans="1:10" s="40" customFormat="1" ht="117.75" customHeight="1" x14ac:dyDescent="0.2">
      <c r="A227" s="70" t="s">
        <v>334</v>
      </c>
      <c r="B227" s="111" t="s">
        <v>184</v>
      </c>
      <c r="C227" s="111" t="s">
        <v>12</v>
      </c>
      <c r="D227" s="44" t="s">
        <v>186</v>
      </c>
      <c r="E227" s="256"/>
      <c r="F227" s="252"/>
      <c r="G227" s="149">
        <f t="shared" si="4"/>
        <v>199000</v>
      </c>
      <c r="H227" s="72">
        <v>199000</v>
      </c>
      <c r="I227" s="18"/>
      <c r="J227" s="118"/>
    </row>
    <row r="228" spans="1:10" ht="37.5" hidden="1" x14ac:dyDescent="0.3">
      <c r="A228" s="67" t="s">
        <v>335</v>
      </c>
      <c r="B228" s="7" t="s">
        <v>337</v>
      </c>
      <c r="C228" s="7"/>
      <c r="D228" s="57" t="s">
        <v>340</v>
      </c>
      <c r="E228" s="190"/>
      <c r="F228" s="167"/>
      <c r="G228" s="149">
        <f t="shared" si="4"/>
        <v>400000</v>
      </c>
      <c r="H228" s="6">
        <f>H229</f>
        <v>0</v>
      </c>
      <c r="I228" s="6">
        <f>I229</f>
        <v>400000</v>
      </c>
      <c r="J228" s="116"/>
    </row>
    <row r="229" spans="1:10" s="40" customFormat="1" ht="75" x14ac:dyDescent="0.3">
      <c r="A229" s="70" t="s">
        <v>336</v>
      </c>
      <c r="B229" s="14" t="s">
        <v>338</v>
      </c>
      <c r="C229" s="14" t="s">
        <v>339</v>
      </c>
      <c r="D229" s="71" t="s">
        <v>341</v>
      </c>
      <c r="E229" s="228" t="s">
        <v>607</v>
      </c>
      <c r="F229" s="167" t="s">
        <v>608</v>
      </c>
      <c r="G229" s="149">
        <f t="shared" si="4"/>
        <v>400000</v>
      </c>
      <c r="H229" s="72"/>
      <c r="I229" s="18">
        <v>400000</v>
      </c>
      <c r="J229" s="118">
        <v>400000</v>
      </c>
    </row>
    <row r="230" spans="1:10" ht="56.25" x14ac:dyDescent="0.3">
      <c r="A230" s="67" t="s">
        <v>259</v>
      </c>
      <c r="B230" s="56" t="s">
        <v>260</v>
      </c>
      <c r="C230" s="56" t="s">
        <v>12</v>
      </c>
      <c r="D230" s="43" t="s">
        <v>261</v>
      </c>
      <c r="E230" s="194" t="s">
        <v>450</v>
      </c>
      <c r="F230" s="84" t="s">
        <v>480</v>
      </c>
      <c r="G230" s="149">
        <f t="shared" si="4"/>
        <v>199000</v>
      </c>
      <c r="H230" s="6"/>
      <c r="I230" s="4">
        <v>199000</v>
      </c>
      <c r="J230" s="119">
        <v>199000</v>
      </c>
    </row>
    <row r="231" spans="1:10" ht="56.25" hidden="1" x14ac:dyDescent="0.3">
      <c r="A231" s="67" t="s">
        <v>342</v>
      </c>
      <c r="B231" s="56" t="s">
        <v>316</v>
      </c>
      <c r="C231" s="56" t="s">
        <v>12</v>
      </c>
      <c r="D231" s="25" t="s">
        <v>85</v>
      </c>
      <c r="E231" s="190" t="s">
        <v>350</v>
      </c>
      <c r="F231" s="167"/>
      <c r="G231" s="149">
        <f t="shared" si="4"/>
        <v>0</v>
      </c>
      <c r="H231" s="6"/>
      <c r="I231" s="4"/>
      <c r="J231" s="119"/>
    </row>
    <row r="232" spans="1:10" ht="18.75" hidden="1" customHeight="1" x14ac:dyDescent="0.3">
      <c r="A232" s="67" t="s">
        <v>333</v>
      </c>
      <c r="B232" s="7" t="s">
        <v>183</v>
      </c>
      <c r="C232" s="7"/>
      <c r="D232" s="57" t="s">
        <v>185</v>
      </c>
      <c r="E232" s="194"/>
      <c r="F232" s="167"/>
      <c r="G232" s="149">
        <f t="shared" si="4"/>
        <v>0</v>
      </c>
      <c r="H232" s="4">
        <f>H233</f>
        <v>0</v>
      </c>
      <c r="I232" s="4">
        <f>I233</f>
        <v>0</v>
      </c>
      <c r="J232" s="119"/>
    </row>
    <row r="233" spans="1:10" s="1" customFormat="1" ht="37.5" hidden="1" x14ac:dyDescent="0.3">
      <c r="A233" s="196" t="s">
        <v>334</v>
      </c>
      <c r="B233" s="197" t="s">
        <v>184</v>
      </c>
      <c r="C233" s="197" t="s">
        <v>12</v>
      </c>
      <c r="D233" s="198" t="s">
        <v>186</v>
      </c>
      <c r="E233" s="199" t="s">
        <v>365</v>
      </c>
      <c r="F233" s="170"/>
      <c r="G233" s="149">
        <f t="shared" si="4"/>
        <v>0</v>
      </c>
      <c r="H233" s="72"/>
      <c r="I233" s="18"/>
      <c r="J233" s="118"/>
    </row>
    <row r="234" spans="1:10" s="1" customFormat="1" ht="56.25" x14ac:dyDescent="0.35">
      <c r="A234" s="211" t="s">
        <v>534</v>
      </c>
      <c r="B234" s="110"/>
      <c r="C234" s="110"/>
      <c r="D234" s="212" t="s">
        <v>535</v>
      </c>
      <c r="E234" s="213"/>
      <c r="F234" s="200"/>
      <c r="G234" s="214">
        <f>SUM(H234+I234)</f>
        <v>3027000</v>
      </c>
      <c r="H234" s="215">
        <f>SUM(H235:H242)</f>
        <v>890000</v>
      </c>
      <c r="I234" s="215">
        <f>SUM(I235:I242)</f>
        <v>2137000</v>
      </c>
      <c r="J234" s="215">
        <f>SUM(J235:J242)</f>
        <v>2137000</v>
      </c>
    </row>
    <row r="235" spans="1:10" s="1" customFormat="1" ht="75" x14ac:dyDescent="0.3">
      <c r="A235" s="205" t="s">
        <v>536</v>
      </c>
      <c r="B235" s="206" t="s">
        <v>537</v>
      </c>
      <c r="C235" s="206" t="s">
        <v>109</v>
      </c>
      <c r="D235" s="207" t="s">
        <v>538</v>
      </c>
      <c r="E235" s="223" t="s">
        <v>539</v>
      </c>
      <c r="F235" s="217" t="s">
        <v>579</v>
      </c>
      <c r="G235" s="201">
        <f>H235+I235</f>
        <v>100000</v>
      </c>
      <c r="H235" s="202"/>
      <c r="I235" s="203">
        <v>100000</v>
      </c>
      <c r="J235" s="204">
        <f>I235</f>
        <v>100000</v>
      </c>
    </row>
    <row r="236" spans="1:10" s="1" customFormat="1" ht="75" x14ac:dyDescent="0.3">
      <c r="A236" s="67" t="s">
        <v>536</v>
      </c>
      <c r="B236" s="56" t="s">
        <v>537</v>
      </c>
      <c r="C236" s="56" t="s">
        <v>109</v>
      </c>
      <c r="D236" s="207" t="s">
        <v>538</v>
      </c>
      <c r="E236" s="61" t="s">
        <v>540</v>
      </c>
      <c r="F236" s="217" t="s">
        <v>580</v>
      </c>
      <c r="G236" s="201">
        <f t="shared" ref="G236:G242" si="5">H236+I236</f>
        <v>200000</v>
      </c>
      <c r="H236" s="202">
        <v>200000</v>
      </c>
      <c r="I236" s="203"/>
      <c r="J236" s="204">
        <f t="shared" ref="J236:J242" si="6">I236</f>
        <v>0</v>
      </c>
    </row>
    <row r="237" spans="1:10" s="1" customFormat="1" ht="75" x14ac:dyDescent="0.3">
      <c r="A237" s="67" t="s">
        <v>536</v>
      </c>
      <c r="B237" s="56" t="s">
        <v>537</v>
      </c>
      <c r="C237" s="56" t="s">
        <v>109</v>
      </c>
      <c r="D237" s="207" t="s">
        <v>538</v>
      </c>
      <c r="E237" s="61" t="s">
        <v>541</v>
      </c>
      <c r="F237" s="217" t="s">
        <v>581</v>
      </c>
      <c r="G237" s="201">
        <f t="shared" si="5"/>
        <v>300000</v>
      </c>
      <c r="H237" s="202">
        <v>300000</v>
      </c>
      <c r="I237" s="203"/>
      <c r="J237" s="204">
        <f t="shared" si="6"/>
        <v>0</v>
      </c>
    </row>
    <row r="238" spans="1:10" s="1" customFormat="1" ht="75" x14ac:dyDescent="0.3">
      <c r="A238" s="67" t="s">
        <v>536</v>
      </c>
      <c r="B238" s="56" t="s">
        <v>537</v>
      </c>
      <c r="C238" s="56" t="s">
        <v>109</v>
      </c>
      <c r="D238" s="207" t="s">
        <v>538</v>
      </c>
      <c r="E238" s="61" t="s">
        <v>542</v>
      </c>
      <c r="F238" s="217" t="s">
        <v>582</v>
      </c>
      <c r="G238" s="201">
        <f t="shared" si="5"/>
        <v>100000</v>
      </c>
      <c r="H238" s="202">
        <v>100000</v>
      </c>
      <c r="I238" s="203"/>
      <c r="J238" s="204">
        <f t="shared" si="6"/>
        <v>0</v>
      </c>
    </row>
    <row r="239" spans="1:10" s="1" customFormat="1" ht="75" x14ac:dyDescent="0.3">
      <c r="A239" s="67" t="s">
        <v>536</v>
      </c>
      <c r="B239" s="56" t="s">
        <v>537</v>
      </c>
      <c r="C239" s="56" t="s">
        <v>109</v>
      </c>
      <c r="D239" s="207" t="s">
        <v>538</v>
      </c>
      <c r="E239" s="61" t="s">
        <v>543</v>
      </c>
      <c r="F239" s="217" t="s">
        <v>583</v>
      </c>
      <c r="G239" s="201">
        <f t="shared" si="5"/>
        <v>150000</v>
      </c>
      <c r="H239" s="202">
        <v>150000</v>
      </c>
      <c r="I239" s="203"/>
      <c r="J239" s="204">
        <f t="shared" si="6"/>
        <v>0</v>
      </c>
    </row>
    <row r="240" spans="1:10" s="1" customFormat="1" ht="75" x14ac:dyDescent="0.3">
      <c r="A240" s="67" t="s">
        <v>536</v>
      </c>
      <c r="B240" s="56" t="s">
        <v>537</v>
      </c>
      <c r="C240" s="56" t="s">
        <v>109</v>
      </c>
      <c r="D240" s="207" t="s">
        <v>538</v>
      </c>
      <c r="E240" s="61" t="s">
        <v>544</v>
      </c>
      <c r="F240" s="217" t="s">
        <v>584</v>
      </c>
      <c r="G240" s="201">
        <f t="shared" si="5"/>
        <v>677000</v>
      </c>
      <c r="H240" s="202"/>
      <c r="I240" s="203">
        <v>677000</v>
      </c>
      <c r="J240" s="204">
        <f t="shared" si="6"/>
        <v>677000</v>
      </c>
    </row>
    <row r="241" spans="1:12" s="1" customFormat="1" ht="75" x14ac:dyDescent="0.3">
      <c r="A241" s="67" t="s">
        <v>536</v>
      </c>
      <c r="B241" s="56" t="s">
        <v>537</v>
      </c>
      <c r="C241" s="56" t="s">
        <v>109</v>
      </c>
      <c r="D241" s="207" t="s">
        <v>538</v>
      </c>
      <c r="E241" s="61" t="s">
        <v>545</v>
      </c>
      <c r="F241" s="217" t="s">
        <v>586</v>
      </c>
      <c r="G241" s="201">
        <f t="shared" si="5"/>
        <v>1200000</v>
      </c>
      <c r="H241" s="202">
        <v>140000</v>
      </c>
      <c r="I241" s="203">
        <v>1060000</v>
      </c>
      <c r="J241" s="204">
        <f t="shared" si="6"/>
        <v>1060000</v>
      </c>
    </row>
    <row r="242" spans="1:12" s="1" customFormat="1" ht="75" x14ac:dyDescent="0.3">
      <c r="A242" s="208" t="s">
        <v>536</v>
      </c>
      <c r="B242" s="209" t="s">
        <v>537</v>
      </c>
      <c r="C242" s="209" t="s">
        <v>109</v>
      </c>
      <c r="D242" s="210" t="s">
        <v>538</v>
      </c>
      <c r="E242" s="224" t="s">
        <v>546</v>
      </c>
      <c r="F242" s="217" t="s">
        <v>585</v>
      </c>
      <c r="G242" s="201">
        <f t="shared" si="5"/>
        <v>300000</v>
      </c>
      <c r="H242" s="202"/>
      <c r="I242" s="203">
        <v>300000</v>
      </c>
      <c r="J242" s="204">
        <f t="shared" si="6"/>
        <v>300000</v>
      </c>
    </row>
    <row r="243" spans="1:12" s="35" customFormat="1" ht="34.9" customHeight="1" thickBot="1" x14ac:dyDescent="0.35">
      <c r="A243" s="136"/>
      <c r="B243" s="137"/>
      <c r="C243" s="137"/>
      <c r="D243" s="138" t="s">
        <v>373</v>
      </c>
      <c r="E243" s="195"/>
      <c r="F243" s="171"/>
      <c r="G243" s="153">
        <f>H243+I243</f>
        <v>277352596</v>
      </c>
      <c r="H243" s="139">
        <f>H13+H68+H74+H99+H134+H138+H144+H157+H190+H222+H234</f>
        <v>152311731</v>
      </c>
      <c r="I243" s="139">
        <f>I13+I68+I74+I99+I134+I138+I144+I157+I190+I222+I234</f>
        <v>125040865</v>
      </c>
      <c r="J243" s="140">
        <f>J13+J74+J99+J157+J190+J222+J234</f>
        <v>102914523</v>
      </c>
    </row>
    <row r="244" spans="1:12" x14ac:dyDescent="0.2">
      <c r="D244" s="45"/>
    </row>
    <row r="246" spans="1:12" s="35" customFormat="1" ht="21.75" customHeight="1" x14ac:dyDescent="0.3">
      <c r="A246" s="69"/>
      <c r="B246" s="35" t="s">
        <v>51</v>
      </c>
      <c r="C246" s="58"/>
      <c r="E246" s="173"/>
      <c r="F246" s="148"/>
      <c r="G246" s="148"/>
      <c r="H246" s="59"/>
      <c r="I246" s="35" t="s">
        <v>363</v>
      </c>
    </row>
    <row r="247" spans="1:12" s="35" customFormat="1" ht="18.75" x14ac:dyDescent="0.3">
      <c r="A247" s="69"/>
      <c r="E247" s="173"/>
      <c r="F247" s="148"/>
      <c r="G247" s="148"/>
    </row>
    <row r="248" spans="1:12" s="35" customFormat="1" ht="24" customHeight="1" x14ac:dyDescent="0.3">
      <c r="A248" s="69"/>
      <c r="B248" s="257" t="s">
        <v>64</v>
      </c>
      <c r="C248" s="257"/>
      <c r="D248" s="257"/>
      <c r="E248" s="173"/>
      <c r="F248" s="148"/>
      <c r="G248" s="148"/>
      <c r="I248" s="35" t="s">
        <v>364</v>
      </c>
      <c r="K248" s="60"/>
      <c r="L248" s="60"/>
    </row>
    <row r="250" spans="1:12" hidden="1" x14ac:dyDescent="0.2"/>
    <row r="254" spans="1:12" x14ac:dyDescent="0.2">
      <c r="H254" s="33">
        <v>26122640</v>
      </c>
    </row>
    <row r="255" spans="1:12" x14ac:dyDescent="0.2">
      <c r="H255" s="156">
        <f>H243-H254</f>
        <v>126189091</v>
      </c>
    </row>
  </sheetData>
  <sheetProtection selectLockedCells="1" selectUnlockedCells="1"/>
  <mergeCells count="25">
    <mergeCell ref="E225:E227"/>
    <mergeCell ref="F225:F227"/>
    <mergeCell ref="B248:D248"/>
    <mergeCell ref="E107:E110"/>
    <mergeCell ref="F107:F110"/>
    <mergeCell ref="E112:E114"/>
    <mergeCell ref="F112:F114"/>
    <mergeCell ref="E149:E155"/>
    <mergeCell ref="F149:F155"/>
    <mergeCell ref="H10:H11"/>
    <mergeCell ref="I10:J10"/>
    <mergeCell ref="E40:E42"/>
    <mergeCell ref="F40:F42"/>
    <mergeCell ref="E100:E106"/>
    <mergeCell ref="F100:F106"/>
    <mergeCell ref="H5:J6"/>
    <mergeCell ref="A7:J7"/>
    <mergeCell ref="A8:J8"/>
    <mergeCell ref="A10:A11"/>
    <mergeCell ref="B10:B11"/>
    <mergeCell ref="C10:C11"/>
    <mergeCell ref="D10:D11"/>
    <mergeCell ref="E10:E11"/>
    <mergeCell ref="F10:F11"/>
    <mergeCell ref="G10:G11"/>
  </mergeCells>
  <printOptions horizontalCentered="1"/>
  <pageMargins left="0.62992125984251968" right="0.27559055118110237" top="0.43307086614173229" bottom="0.35433070866141736" header="0.31496062992125984" footer="0.51181102362204722"/>
  <pageSetup paperSize="9" scale="37" firstPageNumber="0" fitToHeight="4" orientation="portrait" verticalDpi="300" r:id="rId1"/>
  <headerFooter differentFirst="1" alignWithMargins="0">
    <oddHeader>&amp;RПродовження додатка</oddHeader>
  </headerFooter>
  <rowBreaks count="1" manualBreakCount="1">
    <brk id="24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(4)</vt:lpstr>
      <vt:lpstr>'Лист1 (4)'!Заголовки_для_печати</vt:lpstr>
      <vt:lpstr>'Лист1 (4)'!Область_печати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2019-04-09T15:02:05Z</cp:lastPrinted>
  <dcterms:created xsi:type="dcterms:W3CDTF">2016-01-05T10:54:52Z</dcterms:created>
  <dcterms:modified xsi:type="dcterms:W3CDTF">2021-09-27T12:34:40Z</dcterms:modified>
</cp:coreProperties>
</file>